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655"/>
  </bookViews>
  <sheets>
    <sheet name="2020-2021" sheetId="1" r:id="rId1"/>
  </sheets>
  <definedNames>
    <definedName name="_xlnm._FilterDatabase" localSheetId="0" hidden="1">'2020-2021'!$A$7:$P$311</definedName>
    <definedName name="_xlnm.Print_Area" localSheetId="0">'2020-2021'!$A$1:$P$314</definedName>
  </definedNames>
  <calcPr calcId="144525"/>
</workbook>
</file>

<file path=xl/calcChain.xml><?xml version="1.0" encoding="utf-8"?>
<calcChain xmlns="http://schemas.openxmlformats.org/spreadsheetml/2006/main">
  <c r="O312" i="1" l="1"/>
  <c r="N312" i="1"/>
  <c r="M312" i="1"/>
  <c r="L312" i="1"/>
  <c r="K312" i="1"/>
  <c r="J312" i="1"/>
  <c r="I312" i="1"/>
  <c r="H312" i="1"/>
  <c r="G312" i="1"/>
  <c r="F312" i="1"/>
  <c r="E312" i="1"/>
  <c r="O40" i="1" l="1"/>
  <c r="O112" i="1" l="1"/>
  <c r="O293" i="1" l="1"/>
  <c r="H293" i="1"/>
  <c r="G293" i="1" s="1"/>
  <c r="O292" i="1"/>
  <c r="H292" i="1"/>
  <c r="G292" i="1" s="1"/>
  <c r="O291" i="1"/>
  <c r="H291" i="1"/>
  <c r="G291" i="1" s="1"/>
  <c r="O290" i="1"/>
  <c r="H290" i="1"/>
  <c r="G290" i="1" s="1"/>
  <c r="O289" i="1"/>
  <c r="H289" i="1"/>
  <c r="G289" i="1" s="1"/>
  <c r="N67" i="1" l="1"/>
  <c r="O311" i="1"/>
  <c r="O308" i="1"/>
  <c r="O309" i="1"/>
  <c r="O310" i="1"/>
  <c r="O300" i="1"/>
  <c r="O302" i="1"/>
  <c r="O303" i="1"/>
  <c r="O304" i="1"/>
  <c r="O295" i="1"/>
  <c r="O296" i="1"/>
  <c r="O298" i="1"/>
  <c r="O299" i="1"/>
  <c r="O286" i="1"/>
  <c r="O287" i="1"/>
  <c r="O282" i="1"/>
  <c r="O283" i="1"/>
  <c r="O284" i="1"/>
  <c r="O285" i="1"/>
  <c r="O276" i="1"/>
  <c r="O277" i="1"/>
  <c r="O278" i="1"/>
  <c r="O279" i="1"/>
  <c r="O280" i="1"/>
  <c r="O281" i="1"/>
  <c r="O267" i="1"/>
  <c r="O268" i="1"/>
  <c r="O269" i="1"/>
  <c r="O270" i="1"/>
  <c r="O271" i="1"/>
  <c r="O272" i="1"/>
  <c r="O273" i="1"/>
  <c r="O274" i="1"/>
  <c r="O275" i="1"/>
  <c r="O258" i="1"/>
  <c r="O259" i="1"/>
  <c r="O260" i="1"/>
  <c r="O261" i="1"/>
  <c r="O262" i="1"/>
  <c r="O263" i="1"/>
  <c r="O264" i="1"/>
  <c r="O265" i="1"/>
  <c r="O266" i="1"/>
  <c r="O253" i="1"/>
  <c r="O254" i="1"/>
  <c r="O255" i="1"/>
  <c r="O256" i="1"/>
  <c r="O257" i="1"/>
  <c r="O246" i="1"/>
  <c r="O247" i="1"/>
  <c r="O248" i="1"/>
  <c r="O249" i="1"/>
  <c r="O250" i="1"/>
  <c r="O237" i="1"/>
  <c r="O238" i="1"/>
  <c r="O239" i="1"/>
  <c r="O240" i="1"/>
  <c r="O241" i="1"/>
  <c r="O242" i="1"/>
  <c r="O243" i="1"/>
  <c r="O244" i="1"/>
  <c r="O245" i="1"/>
  <c r="O232" i="1"/>
  <c r="O233" i="1"/>
  <c r="O234" i="1"/>
  <c r="O235" i="1"/>
  <c r="O236" i="1"/>
  <c r="O224" i="1"/>
  <c r="O225" i="1"/>
  <c r="O226" i="1"/>
  <c r="O227" i="1"/>
  <c r="O228" i="1"/>
  <c r="O229" i="1"/>
  <c r="O230" i="1"/>
  <c r="O231" i="1"/>
  <c r="O215" i="1"/>
  <c r="O216" i="1"/>
  <c r="O217" i="1"/>
  <c r="O218" i="1"/>
  <c r="O219" i="1"/>
  <c r="O220" i="1"/>
  <c r="O221" i="1"/>
  <c r="O222" i="1"/>
  <c r="O223" i="1"/>
  <c r="O212" i="1"/>
  <c r="O213" i="1"/>
  <c r="O214" i="1"/>
  <c r="O210" i="1"/>
  <c r="O211" i="1"/>
  <c r="O204" i="1"/>
  <c r="O205" i="1"/>
  <c r="O206" i="1"/>
  <c r="O207" i="1"/>
  <c r="O208" i="1"/>
  <c r="O209" i="1"/>
  <c r="O197" i="1"/>
  <c r="O198" i="1"/>
  <c r="O199" i="1"/>
  <c r="O200" i="1"/>
  <c r="O201" i="1"/>
  <c r="O202" i="1"/>
  <c r="O194" i="1"/>
  <c r="O195" i="1"/>
  <c r="O196" i="1"/>
  <c r="O191" i="1"/>
  <c r="O192" i="1"/>
  <c r="O193" i="1"/>
  <c r="O183" i="1"/>
  <c r="O184" i="1"/>
  <c r="O185" i="1"/>
  <c r="O186" i="1"/>
  <c r="O187" i="1"/>
  <c r="O188" i="1"/>
  <c r="O189" i="1"/>
  <c r="O190" i="1"/>
  <c r="O179" i="1"/>
  <c r="O180" i="1"/>
  <c r="O181" i="1"/>
  <c r="O182" i="1"/>
  <c r="O170" i="1"/>
  <c r="O171" i="1"/>
  <c r="O172" i="1"/>
  <c r="O173" i="1"/>
  <c r="O174" i="1"/>
  <c r="O175" i="1"/>
  <c r="O176" i="1"/>
  <c r="O177" i="1"/>
  <c r="O166" i="1"/>
  <c r="O167" i="1"/>
  <c r="O168" i="1"/>
  <c r="O169" i="1"/>
  <c r="O155" i="1"/>
  <c r="O156" i="1"/>
  <c r="O157" i="1"/>
  <c r="O159" i="1"/>
  <c r="O160" i="1"/>
  <c r="O161" i="1"/>
  <c r="O162" i="1"/>
  <c r="O163" i="1"/>
  <c r="O164" i="1"/>
  <c r="O165" i="1"/>
  <c r="O151" i="1"/>
  <c r="O152" i="1"/>
  <c r="O153" i="1"/>
  <c r="O154" i="1"/>
  <c r="O143" i="1"/>
  <c r="O144" i="1"/>
  <c r="O145" i="1"/>
  <c r="O146" i="1"/>
  <c r="O147" i="1"/>
  <c r="O148" i="1"/>
  <c r="O149" i="1"/>
  <c r="O150" i="1"/>
  <c r="O139" i="1"/>
  <c r="O140" i="1"/>
  <c r="O141" i="1"/>
  <c r="O142" i="1"/>
  <c r="O132" i="1"/>
  <c r="O133" i="1"/>
  <c r="O134" i="1"/>
  <c r="O135" i="1"/>
  <c r="O136" i="1"/>
  <c r="O137" i="1"/>
  <c r="O138" i="1"/>
  <c r="O125" i="1"/>
  <c r="O126" i="1"/>
  <c r="O127" i="1"/>
  <c r="O128" i="1"/>
  <c r="O129" i="1"/>
  <c r="O130" i="1"/>
  <c r="O131" i="1"/>
  <c r="O118" i="1"/>
  <c r="O119" i="1"/>
  <c r="O121" i="1"/>
  <c r="O122" i="1"/>
  <c r="O123" i="1"/>
  <c r="O124" i="1"/>
  <c r="O113" i="1"/>
  <c r="O114" i="1"/>
  <c r="O106" i="1"/>
  <c r="O107" i="1"/>
  <c r="O108" i="1"/>
  <c r="O109" i="1"/>
  <c r="O110" i="1"/>
  <c r="O101" i="1"/>
  <c r="O102" i="1"/>
  <c r="O104" i="1"/>
  <c r="O105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6" i="1"/>
  <c r="O28" i="1"/>
  <c r="O29" i="1"/>
  <c r="O30" i="1"/>
  <c r="O31" i="1"/>
  <c r="O32" i="1"/>
  <c r="O33" i="1"/>
  <c r="O34" i="1"/>
  <c r="O35" i="1"/>
  <c r="O36" i="1"/>
  <c r="O37" i="1"/>
  <c r="O38" i="1"/>
  <c r="O39" i="1"/>
  <c r="O41" i="1"/>
  <c r="O43" i="1"/>
  <c r="O44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" i="1"/>
  <c r="N28" i="1"/>
  <c r="J300" i="1" l="1"/>
  <c r="H300" i="1" s="1"/>
  <c r="G300" i="1" s="1"/>
  <c r="J299" i="1"/>
  <c r="H299" i="1" s="1"/>
  <c r="G299" i="1" s="1"/>
  <c r="J287" i="1"/>
  <c r="H287" i="1"/>
  <c r="G287" i="1" s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J157" i="1"/>
  <c r="H157" i="1" s="1"/>
  <c r="G157" i="1" s="1"/>
  <c r="H156" i="1"/>
  <c r="G156" i="1" s="1"/>
  <c r="H155" i="1"/>
  <c r="G155" i="1" s="1"/>
  <c r="H154" i="1"/>
  <c r="G154" i="1" s="1"/>
  <c r="H153" i="1"/>
  <c r="G153" i="1" s="1"/>
  <c r="H152" i="1"/>
  <c r="G152" i="1" s="1"/>
  <c r="H151" i="1"/>
  <c r="G151" i="1"/>
  <c r="L151" i="1" s="1"/>
  <c r="H150" i="1"/>
  <c r="G150" i="1"/>
  <c r="L150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9" i="1" s="1"/>
  <c r="J121" i="1"/>
  <c r="H121" i="1" s="1"/>
  <c r="G121" i="1" s="1"/>
  <c r="H286" i="1"/>
  <c r="G286" i="1" s="1"/>
  <c r="L149" i="1" l="1"/>
  <c r="G149" i="1"/>
  <c r="L148" i="1"/>
  <c r="G148" i="1"/>
  <c r="L147" i="1"/>
  <c r="H147" i="1"/>
  <c r="L193" i="1"/>
  <c r="G193" i="1"/>
  <c r="L192" i="1"/>
  <c r="G192" i="1"/>
  <c r="L191" i="1"/>
  <c r="G191" i="1"/>
  <c r="G147" i="1" l="1"/>
  <c r="L250" i="1"/>
  <c r="G250" i="1"/>
  <c r="L249" i="1"/>
  <c r="G249" i="1"/>
  <c r="L248" i="1"/>
  <c r="G248" i="1"/>
  <c r="L247" i="1"/>
  <c r="G247" i="1" s="1"/>
  <c r="L246" i="1"/>
  <c r="G246" i="1" s="1"/>
  <c r="L245" i="1"/>
  <c r="H245" i="1"/>
  <c r="L244" i="1"/>
  <c r="H244" i="1"/>
  <c r="L190" i="1"/>
  <c r="H190" i="1"/>
  <c r="L189" i="1"/>
  <c r="G189" i="1"/>
  <c r="L188" i="1"/>
  <c r="G188" i="1"/>
  <c r="L187" i="1"/>
  <c r="G187" i="1"/>
  <c r="L186" i="1"/>
  <c r="G186" i="1"/>
  <c r="L185" i="1"/>
  <c r="G185" i="1"/>
  <c r="L184" i="1"/>
  <c r="G184" i="1"/>
  <c r="L183" i="1"/>
  <c r="G183" i="1"/>
  <c r="L182" i="1"/>
  <c r="G182" i="1"/>
  <c r="H181" i="1"/>
  <c r="G181" i="1" s="1"/>
  <c r="H146" i="1"/>
  <c r="G146" i="1"/>
  <c r="L146" i="1" s="1"/>
  <c r="H145" i="1"/>
  <c r="G145" i="1"/>
  <c r="L145" i="1" s="1"/>
  <c r="H144" i="1"/>
  <c r="G144" i="1" s="1"/>
  <c r="G190" i="1" l="1"/>
  <c r="L243" i="1" l="1"/>
  <c r="H243" i="1"/>
  <c r="L242" i="1"/>
  <c r="H242" i="1"/>
  <c r="H241" i="1"/>
  <c r="H180" i="1"/>
  <c r="G180" i="1"/>
  <c r="L180" i="1" s="1"/>
  <c r="H143" i="1"/>
  <c r="G143" i="1" s="1"/>
  <c r="H142" i="1"/>
  <c r="G142" i="1" s="1"/>
  <c r="H141" i="1"/>
  <c r="G141" i="1" s="1"/>
  <c r="H140" i="1"/>
  <c r="G140" i="1" s="1"/>
  <c r="H139" i="1"/>
  <c r="G139" i="1" s="1"/>
  <c r="H138" i="1"/>
  <c r="G138" i="1" s="1"/>
  <c r="H137" i="1"/>
  <c r="G137" i="1" s="1"/>
  <c r="H136" i="1"/>
  <c r="G136" i="1" s="1"/>
  <c r="H135" i="1"/>
  <c r="G135" i="1" s="1"/>
  <c r="H134" i="1"/>
  <c r="G134" i="1" s="1"/>
  <c r="H133" i="1"/>
  <c r="G133" i="1" s="1"/>
  <c r="H132" i="1"/>
  <c r="G132" i="1"/>
  <c r="L132" i="1" s="1"/>
  <c r="H131" i="1"/>
  <c r="G131" i="1"/>
  <c r="L131" i="1" s="1"/>
  <c r="H99" i="1" l="1"/>
  <c r="H100" i="1"/>
  <c r="H111" i="1" l="1"/>
  <c r="H164" i="1"/>
  <c r="H86" i="1"/>
  <c r="H87" i="1"/>
  <c r="H73" i="1"/>
  <c r="H74" i="1"/>
  <c r="H75" i="1"/>
  <c r="H68" i="1"/>
  <c r="H64" i="1"/>
  <c r="H65" i="1"/>
  <c r="H57" i="1"/>
  <c r="L303" i="1"/>
  <c r="H303" i="1"/>
  <c r="G303" i="1" l="1"/>
  <c r="G116" i="1"/>
  <c r="E116" i="1" s="1"/>
  <c r="O116" i="1" s="1"/>
  <c r="G77" i="1"/>
  <c r="E77" i="1" s="1"/>
  <c r="O77" i="1" s="1"/>
  <c r="G117" i="1"/>
  <c r="E117" i="1" s="1"/>
  <c r="O117" i="1" s="1"/>
  <c r="G103" i="1"/>
  <c r="E103" i="1" s="1"/>
  <c r="O103" i="1" s="1"/>
  <c r="G115" i="1"/>
  <c r="E115" i="1" s="1"/>
  <c r="O115" i="1" s="1"/>
  <c r="G76" i="1"/>
  <c r="E76" i="1" s="1"/>
  <c r="O76" i="1" s="1"/>
  <c r="H281" i="1"/>
  <c r="G281" i="1" s="1"/>
  <c r="H282" i="1"/>
  <c r="G282" i="1" s="1"/>
  <c r="H283" i="1"/>
  <c r="G283" i="1" s="1"/>
  <c r="H284" i="1"/>
  <c r="G284" i="1" s="1"/>
  <c r="H285" i="1"/>
  <c r="G285" i="1" s="1"/>
  <c r="L253" i="1"/>
  <c r="H29" i="1" l="1"/>
  <c r="H67" i="1"/>
  <c r="G236" i="1"/>
  <c r="G237" i="1"/>
  <c r="G238" i="1"/>
  <c r="G239" i="1"/>
  <c r="G240" i="1"/>
  <c r="H236" i="1"/>
  <c r="H237" i="1"/>
  <c r="H238" i="1"/>
  <c r="H239" i="1"/>
  <c r="H240" i="1"/>
  <c r="G25" i="1"/>
  <c r="E25" i="1" s="1"/>
  <c r="O25" i="1" s="1"/>
  <c r="G46" i="1"/>
  <c r="E46" i="1" s="1"/>
  <c r="O46" i="1" s="1"/>
  <c r="G24" i="1"/>
  <c r="E24" i="1" s="1"/>
  <c r="O24" i="1" s="1"/>
  <c r="G27" i="1"/>
  <c r="E27" i="1" s="1"/>
  <c r="O27" i="1" s="1"/>
  <c r="H42" i="1"/>
  <c r="G42" i="1" s="1"/>
  <c r="E42" i="1" s="1"/>
  <c r="O42" i="1" s="1"/>
  <c r="H45" i="1"/>
  <c r="G45" i="1" s="1"/>
  <c r="E45" i="1" s="1"/>
  <c r="O45" i="1" s="1"/>
  <c r="K10" i="1" l="1"/>
  <c r="K11" i="1"/>
  <c r="G164" i="1" l="1"/>
  <c r="L164" i="1" s="1"/>
  <c r="H167" i="1"/>
  <c r="H12" i="1" l="1"/>
  <c r="H123" i="1"/>
  <c r="H124" i="1"/>
  <c r="H128" i="1"/>
  <c r="H125" i="1"/>
  <c r="H126" i="1"/>
  <c r="H127" i="1"/>
  <c r="H168" i="1"/>
  <c r="H166" i="1"/>
  <c r="H48" i="1"/>
  <c r="H47" i="1"/>
  <c r="H82" i="1"/>
  <c r="H50" i="1"/>
  <c r="H52" i="1"/>
  <c r="H41" i="1"/>
  <c r="H40" i="1"/>
  <c r="H38" i="1"/>
  <c r="H39" i="1"/>
  <c r="H28" i="1"/>
  <c r="H43" i="1"/>
  <c r="H11" i="1"/>
  <c r="G11" i="1" s="1"/>
  <c r="H10" i="1"/>
  <c r="G10" i="1" s="1"/>
  <c r="H160" i="1"/>
  <c r="H204" i="1"/>
  <c r="H235" i="1"/>
  <c r="H161" i="1"/>
  <c r="H102" i="1"/>
  <c r="H109" i="1"/>
  <c r="H174" i="1"/>
  <c r="H213" i="1"/>
  <c r="H37" i="1"/>
  <c r="H16" i="1"/>
  <c r="H36" i="1"/>
  <c r="H35" i="1"/>
  <c r="H34" i="1"/>
  <c r="H33" i="1"/>
  <c r="H32" i="1"/>
  <c r="H44" i="1"/>
  <c r="H31" i="1"/>
  <c r="H30" i="1"/>
  <c r="H49" i="1"/>
  <c r="H26" i="1"/>
  <c r="G26" i="1" s="1"/>
  <c r="H15" i="1"/>
  <c r="H170" i="1"/>
  <c r="H90" i="1"/>
  <c r="H56" i="1"/>
  <c r="H66" i="1"/>
  <c r="H21" i="1"/>
  <c r="J253" i="1"/>
  <c r="H207" i="1"/>
  <c r="H169" i="1"/>
  <c r="H267" i="1"/>
  <c r="H311" i="1"/>
  <c r="H310" i="1"/>
  <c r="H309" i="1"/>
  <c r="H308" i="1"/>
  <c r="H307" i="1"/>
  <c r="H306" i="1"/>
  <c r="G311" i="1" l="1"/>
  <c r="G310" i="1"/>
  <c r="G309" i="1"/>
  <c r="G308" i="1"/>
  <c r="G306" i="1"/>
  <c r="H304" i="1"/>
  <c r="G304" i="1" s="1"/>
  <c r="H302" i="1"/>
  <c r="G302" i="1" s="1"/>
  <c r="H298" i="1"/>
  <c r="G298" i="1" s="1"/>
  <c r="H296" i="1"/>
  <c r="G296" i="1" s="1"/>
  <c r="H295" i="1"/>
  <c r="G295" i="1" s="1"/>
  <c r="H280" i="1"/>
  <c r="G280" i="1" s="1"/>
  <c r="M279" i="1"/>
  <c r="H279" i="1"/>
  <c r="H278" i="1"/>
  <c r="H277" i="1"/>
  <c r="G277" i="1" s="1"/>
  <c r="H276" i="1"/>
  <c r="H275" i="1"/>
  <c r="H274" i="1"/>
  <c r="H273" i="1"/>
  <c r="H272" i="1"/>
  <c r="H271" i="1"/>
  <c r="H270" i="1"/>
  <c r="H269" i="1"/>
  <c r="H268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I254" i="1"/>
  <c r="H254" i="1" s="1"/>
  <c r="G254" i="1" s="1"/>
  <c r="H253" i="1"/>
  <c r="G253" i="1" s="1"/>
  <c r="H177" i="1"/>
  <c r="H218" i="1"/>
  <c r="H165" i="1"/>
  <c r="H215" i="1"/>
  <c r="H173" i="1"/>
  <c r="H172" i="1"/>
  <c r="H210" i="1"/>
  <c r="H159" i="1"/>
  <c r="H162" i="1"/>
  <c r="H163" i="1"/>
  <c r="H209" i="1"/>
  <c r="H211" i="1"/>
  <c r="H179" i="1"/>
  <c r="H175" i="1"/>
  <c r="H176" i="1"/>
  <c r="H171" i="1"/>
  <c r="H178" i="1"/>
  <c r="H205" i="1"/>
  <c r="H206" i="1"/>
  <c r="H217" i="1"/>
  <c r="H234" i="1"/>
  <c r="H221" i="1"/>
  <c r="H220" i="1"/>
  <c r="G169" i="1"/>
  <c r="H208" i="1"/>
  <c r="H214" i="1"/>
  <c r="H216" i="1"/>
  <c r="H219" i="1"/>
  <c r="H233" i="1"/>
  <c r="H232" i="1"/>
  <c r="H231" i="1"/>
  <c r="H230" i="1"/>
  <c r="H229" i="1"/>
  <c r="H228" i="1"/>
  <c r="H227" i="1"/>
  <c r="H226" i="1"/>
  <c r="H225" i="1"/>
  <c r="H224" i="1"/>
  <c r="H223" i="1"/>
  <c r="H212" i="1"/>
  <c r="H222" i="1"/>
  <c r="G123" i="1"/>
  <c r="L123" i="1" s="1"/>
  <c r="G124" i="1"/>
  <c r="L124" i="1" s="1"/>
  <c r="G128" i="1"/>
  <c r="L128" i="1" s="1"/>
  <c r="G125" i="1"/>
  <c r="L125" i="1" s="1"/>
  <c r="G126" i="1"/>
  <c r="L126" i="1" s="1"/>
  <c r="G127" i="1"/>
  <c r="L127" i="1" s="1"/>
  <c r="G168" i="1"/>
  <c r="L168" i="1" s="1"/>
  <c r="G166" i="1"/>
  <c r="L166" i="1" s="1"/>
  <c r="G48" i="1"/>
  <c r="L48" i="1" s="1"/>
  <c r="G47" i="1"/>
  <c r="L47" i="1" s="1"/>
  <c r="G82" i="1"/>
  <c r="L82" i="1" s="1"/>
  <c r="G50" i="1"/>
  <c r="L50" i="1" s="1"/>
  <c r="G52" i="1"/>
  <c r="L52" i="1" s="1"/>
  <c r="G41" i="1"/>
  <c r="L41" i="1" s="1"/>
  <c r="G40" i="1"/>
  <c r="L40" i="1" s="1"/>
  <c r="G38" i="1"/>
  <c r="L38" i="1" s="1"/>
  <c r="G39" i="1"/>
  <c r="L39" i="1" s="1"/>
  <c r="G28" i="1"/>
  <c r="L28" i="1" s="1"/>
  <c r="G43" i="1"/>
  <c r="L43" i="1" s="1"/>
  <c r="G73" i="1"/>
  <c r="L73" i="1" s="1"/>
  <c r="G160" i="1"/>
  <c r="L160" i="1" s="1"/>
  <c r="G204" i="1"/>
  <c r="L204" i="1" s="1"/>
  <c r="G235" i="1"/>
  <c r="L235" i="1" s="1"/>
  <c r="G161" i="1"/>
  <c r="L161" i="1" s="1"/>
  <c r="G102" i="1"/>
  <c r="L102" i="1" s="1"/>
  <c r="G109" i="1"/>
  <c r="L109" i="1" s="1"/>
  <c r="G174" i="1"/>
  <c r="L174" i="1" s="1"/>
  <c r="G67" i="1"/>
  <c r="L67" i="1" s="1"/>
  <c r="G29" i="1"/>
  <c r="L29" i="1" s="1"/>
  <c r="G213" i="1"/>
  <c r="L213" i="1" s="1"/>
  <c r="G37" i="1"/>
  <c r="L37" i="1" s="1"/>
  <c r="G16" i="1"/>
  <c r="L16" i="1" s="1"/>
  <c r="G114" i="1"/>
  <c r="L114" i="1" s="1"/>
  <c r="G113" i="1"/>
  <c r="L113" i="1" s="1"/>
  <c r="G36" i="1"/>
  <c r="L36" i="1" s="1"/>
  <c r="G35" i="1"/>
  <c r="L35" i="1" s="1"/>
  <c r="G34" i="1"/>
  <c r="L34" i="1" s="1"/>
  <c r="G33" i="1"/>
  <c r="L33" i="1" s="1"/>
  <c r="G32" i="1"/>
  <c r="L32" i="1" s="1"/>
  <c r="G44" i="1"/>
  <c r="L44" i="1" s="1"/>
  <c r="G31" i="1"/>
  <c r="L31" i="1" s="1"/>
  <c r="G30" i="1"/>
  <c r="L30" i="1" s="1"/>
  <c r="G49" i="1"/>
  <c r="L49" i="1" s="1"/>
  <c r="G17" i="1"/>
  <c r="L17" i="1" s="1"/>
  <c r="G15" i="1"/>
  <c r="L15" i="1" s="1"/>
  <c r="G170" i="1"/>
  <c r="L170" i="1" s="1"/>
  <c r="G87" i="1"/>
  <c r="L87" i="1" s="1"/>
  <c r="G90" i="1"/>
  <c r="L90" i="1" s="1"/>
  <c r="G56" i="1"/>
  <c r="L56" i="1" s="1"/>
  <c r="G66" i="1"/>
  <c r="L66" i="1" s="1"/>
  <c r="G21" i="1"/>
  <c r="L21" i="1" s="1"/>
  <c r="G57" i="1"/>
  <c r="L57" i="1" s="1"/>
  <c r="G129" i="1"/>
  <c r="L129" i="1" s="1"/>
  <c r="G75" i="1"/>
  <c r="L75" i="1" s="1"/>
  <c r="G100" i="1"/>
  <c r="L100" i="1" s="1"/>
  <c r="G86" i="1"/>
  <c r="L86" i="1" s="1"/>
  <c r="G68" i="1"/>
  <c r="L68" i="1" s="1"/>
  <c r="G65" i="1"/>
  <c r="L65" i="1" s="1"/>
  <c r="G64" i="1"/>
  <c r="L64" i="1" s="1"/>
  <c r="G74" i="1"/>
  <c r="L74" i="1" s="1"/>
  <c r="G96" i="1"/>
  <c r="L96" i="1" s="1"/>
  <c r="G99" i="1"/>
  <c r="L99" i="1" s="1"/>
  <c r="H119" i="1"/>
  <c r="L118" i="1"/>
  <c r="H118" i="1"/>
  <c r="L23" i="1"/>
  <c r="H23" i="1"/>
  <c r="H110" i="1"/>
  <c r="H108" i="1"/>
  <c r="H22" i="1"/>
  <c r="H107" i="1"/>
  <c r="H106" i="1"/>
  <c r="H105" i="1"/>
  <c r="H104" i="1"/>
  <c r="H101" i="1"/>
  <c r="H130" i="1"/>
  <c r="H98" i="1"/>
  <c r="L97" i="1"/>
  <c r="H97" i="1"/>
  <c r="H95" i="1"/>
  <c r="H94" i="1"/>
  <c r="H93" i="1"/>
  <c r="H92" i="1"/>
  <c r="H91" i="1"/>
  <c r="H89" i="1"/>
  <c r="H88" i="1"/>
  <c r="I53" i="1"/>
  <c r="H53" i="1" s="1"/>
  <c r="G53" i="1" s="1"/>
  <c r="L20" i="1"/>
  <c r="H20" i="1"/>
  <c r="H85" i="1"/>
  <c r="H84" i="1"/>
  <c r="H83" i="1"/>
  <c r="H122" i="1"/>
  <c r="H81" i="1"/>
  <c r="H80" i="1"/>
  <c r="H79" i="1"/>
  <c r="L19" i="1"/>
  <c r="H19" i="1"/>
  <c r="L18" i="1"/>
  <c r="H18" i="1"/>
  <c r="H78" i="1"/>
  <c r="H72" i="1"/>
  <c r="H71" i="1"/>
  <c r="H70" i="1"/>
  <c r="H69" i="1"/>
  <c r="H63" i="1"/>
  <c r="H62" i="1"/>
  <c r="H61" i="1"/>
  <c r="H60" i="1"/>
  <c r="H59" i="1"/>
  <c r="H58" i="1"/>
  <c r="H51" i="1"/>
  <c r="H55" i="1"/>
  <c r="H54" i="1"/>
  <c r="H14" i="1"/>
  <c r="G14" i="1"/>
  <c r="H13" i="1"/>
  <c r="H112" i="1"/>
  <c r="H120" i="1"/>
  <c r="G12" i="1"/>
  <c r="G20" i="1" l="1"/>
  <c r="G18" i="1"/>
  <c r="G19" i="1"/>
  <c r="G97" i="1"/>
  <c r="G23" i="1"/>
  <c r="G118" i="1"/>
  <c r="A160" i="1" l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4" i="1" s="1"/>
  <c r="A205" i="1" l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l="1"/>
  <c r="A282" i="1" s="1"/>
  <c r="A283" i="1" s="1"/>
  <c r="A284" i="1" s="1"/>
  <c r="A285" i="1" s="1"/>
  <c r="A286" i="1" l="1"/>
  <c r="A287" i="1" s="1"/>
  <c r="A289" i="1" s="1"/>
  <c r="A290" i="1" s="1"/>
  <c r="A291" i="1" s="1"/>
  <c r="A292" i="1" s="1"/>
  <c r="A293" i="1" s="1"/>
  <c r="A295" i="1" s="1"/>
  <c r="A296" i="1" s="1"/>
  <c r="A298" i="1" s="1"/>
  <c r="A299" i="1" l="1"/>
  <c r="A300" i="1" s="1"/>
  <c r="A302" i="1" s="1"/>
  <c r="A303" i="1" s="1"/>
  <c r="A304" i="1" s="1"/>
  <c r="A306" i="1" s="1"/>
  <c r="A307" i="1" s="1"/>
  <c r="A308" i="1" s="1"/>
  <c r="A309" i="1" s="1"/>
  <c r="A310" i="1" s="1"/>
  <c r="A311" i="1" s="1"/>
</calcChain>
</file>

<file path=xl/comments1.xml><?xml version="1.0" encoding="utf-8"?>
<comments xmlns="http://schemas.openxmlformats.org/spreadsheetml/2006/main">
  <authors>
    <author>Ekonomika</author>
    <author>BMR</author>
  </authors>
  <commentList>
    <comment ref="N67" authorId="0">
      <text>
        <r>
          <rPr>
            <b/>
            <sz val="9"/>
            <color indexed="81"/>
            <rFont val="Tahoma"/>
            <charset val="1"/>
          </rPr>
          <t>Ekonomika:</t>
        </r>
        <r>
          <rPr>
            <sz val="9"/>
            <color indexed="81"/>
            <rFont val="Tahoma"/>
            <charset val="1"/>
          </rPr>
          <t xml:space="preserve">
не має суми, 2019 рік
</t>
        </r>
      </text>
    </comment>
    <comment ref="E308" authorId="1">
      <text>
        <r>
          <rPr>
            <b/>
            <sz val="9"/>
            <color indexed="81"/>
            <rFont val="Tahoma"/>
            <charset val="1"/>
          </rPr>
          <t>BMR:</t>
        </r>
        <r>
          <rPr>
            <sz val="9"/>
            <color indexed="81"/>
            <rFont val="Tahoma"/>
            <charset val="1"/>
          </rPr>
          <t xml:space="preserve">
привести цифры к реальной стоимости проектов - уточнить у ББЗ</t>
        </r>
      </text>
    </comment>
    <comment ref="E311" authorId="0">
      <text>
        <r>
          <rPr>
            <b/>
            <sz val="9"/>
            <color indexed="81"/>
            <rFont val="Tahoma"/>
            <charset val="1"/>
          </rPr>
          <t>Ekonomika:</t>
        </r>
        <r>
          <rPr>
            <sz val="9"/>
            <color indexed="81"/>
            <rFont val="Tahoma"/>
            <charset val="1"/>
          </rPr>
          <t xml:space="preserve">
не має у ББ
</t>
        </r>
      </text>
    </comment>
  </commentList>
</comments>
</file>

<file path=xl/sharedStrings.xml><?xml version="1.0" encoding="utf-8"?>
<sst xmlns="http://schemas.openxmlformats.org/spreadsheetml/2006/main" count="1316" uniqueCount="340">
  <si>
    <t>№</t>
  </si>
  <si>
    <t>Найменування проекту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</si>
  <si>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</si>
  <si>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</si>
  <si>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</si>
  <si>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2020-2021</t>
  </si>
  <si>
    <t>-</t>
  </si>
  <si>
    <t>4 000,0</t>
  </si>
  <si>
    <t>Гаврилівка</t>
  </si>
  <si>
    <t>Капітальний ремонт дороги по вул. Чкалова в с. Луб'янка Бородянського району Київської області</t>
  </si>
  <si>
    <t>Луб'янка</t>
  </si>
  <si>
    <t>Капітальний ремонт дороги комунальної власності по вул. Зелена (від вул. Б. Ступки до вул. Дачна) в м. Буча Київської області</t>
  </si>
  <si>
    <t>Капітальний ремонт покрівлі житлового будинку по вул. Склозаводська, 3 (корпус 2, осі 5-6) в м. Буча Київської області</t>
  </si>
  <si>
    <t>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області</t>
  </si>
  <si>
    <t>Капітальний ремонт тротуару комунальної власності по вул. Вишнева (від №38 до № 62) в м. Буча Київської області</t>
  </si>
  <si>
    <t>Капітальний ремонт дороги по вул. Шевченка від №2 до №10 в с. Лубянка Бородянського району Киїіської області</t>
  </si>
  <si>
    <t>Капітальний ремонт пішохідної зони між житловими будинками 10Г та 10В по вул. Тарасівська та сквером «Міленіум» в м. Буча Київської області.</t>
  </si>
  <si>
    <t>Облаштування пішохідних переходів по вул. Вокзальній (навпроти табору «Променистий», в кінці вул. Вокзальна (поворот на ТК «Кампа» та вул. Мельниківську) у м.Буча</t>
  </si>
  <si>
    <t xml:space="preserve">Капітальний ремонт  дорожнього покриття по вул. Яблунська (від заводу до залізничної колії) в м.Буча </t>
  </si>
  <si>
    <t>Проектні роботи "Капітальний ремонт дороги комунальної власності по пров. Яблунський в м. Буча Київської області"</t>
  </si>
  <si>
    <t xml:space="preserve">Облаштування зупинок громадського транспорту на перехресті вул. Яблунська - Окружна, в м. Буча Київської області </t>
  </si>
  <si>
    <t xml:space="preserve">Капітальний ремонт тротуару по вул. Суворова, в м. Буча Київської області </t>
  </si>
  <si>
    <t xml:space="preserve">Капітальний ремонт дороги по пров. Перемоги, в м. Буча Київської області </t>
  </si>
  <si>
    <t xml:space="preserve">Капітальний ремонт дороги по пров. Яблунський, в м. Буча Київської області </t>
  </si>
  <si>
    <t xml:space="preserve">Капітальний ремонт дороги по вул. Новаторів, в м. Буча Київської області </t>
  </si>
  <si>
    <t xml:space="preserve">Капітальний ремонт тротуару по вул. Інституцька (від вул. Тургенєва до вул. Гоголя), в м. Буча Київської області </t>
  </si>
  <si>
    <t xml:space="preserve">Капітальний ремонт тротуару по вул. Островського (від пров. Жовтневий до вул. Вокзальна), в м. Буча Київської області </t>
  </si>
  <si>
    <t xml:space="preserve">Облаштування зупинок громадського транспорту на вул. Києво-Мироцька, біля Велокодного парку, в м. Буча Київської області </t>
  </si>
  <si>
    <t xml:space="preserve">Капітальний ремонт дороги по вул. Революції, в м. Буча Київської області </t>
  </si>
  <si>
    <t>Капітальний ремонт тротуару по вул. Я.Мудрого, Соборна в с.Блиставиця Бучанської ОТГ</t>
  </si>
  <si>
    <t>Блиставиця</t>
  </si>
  <si>
    <t xml:space="preserve">Капітальний ремонт дороги по вул. Волошкова, в м. Буча Київської області </t>
  </si>
  <si>
    <t xml:space="preserve">Розроблення та впровадження електронного паспорту вулиць  в м. Буча Київської області </t>
  </si>
  <si>
    <t xml:space="preserve">Встановлення дорожніх знаків згідно схем в м. Буча Київської області </t>
  </si>
  <si>
    <t xml:space="preserve">Встановлення пристроїв примусового зниження швидкості згідно схем в м. Буча Київської області </t>
  </si>
  <si>
    <t>Встановлення стовпчиків, обмежуючих проїздну частину дороги в м. Буча Київської області  та населених пунктах БОТГ</t>
  </si>
  <si>
    <t xml:space="preserve">Утеплення сходових маршів багатоквартирних будинків шляхом встановлення металопластикових вікон в м. Буча Київської області </t>
  </si>
  <si>
    <t>Капітальний ремонт тротуару комунальної власності по вул. Горького в м. Буча Київської області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</si>
  <si>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</si>
  <si>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 xml:space="preserve">Проектні роботи з Облаштування зупинок громадського транспорту на перехресті вул. Яблунська - Окружна, в м. Буча Київської області </t>
  </si>
  <si>
    <t xml:space="preserve">Проектні роботи з Капітальний ремонт тротуару по вул. Суворова, в м. Буча Київської області </t>
  </si>
  <si>
    <t xml:space="preserve">Проектні роботи з Капітальний ремонт дороги по пров. Перемоги, в м. Буча Київської області </t>
  </si>
  <si>
    <t xml:space="preserve">Проектні роботи з Капітальний ремонт дороги по пров. Яблунський, в м. Буча Київської області </t>
  </si>
  <si>
    <t xml:space="preserve">Проектні роботи з Капітальний ремонт дороги по вул. Новаторів, в м. Буча Київської області </t>
  </si>
  <si>
    <t xml:space="preserve">Проектні роботи з Капітальний ремонт тротуару по вул. Островського (від пров. Жовтневий до вул. Вокзальна), в м. Буча Київської області </t>
  </si>
  <si>
    <t xml:space="preserve">Проектні роботи з Капітальний ремонт тротуару по вул. Інституцька (від вул. Тургенєва до вул. Гоголя), в м. Буча Київської області </t>
  </si>
  <si>
    <t xml:space="preserve">Проектні роботи з Облаштування зупинок громадського транспорту на вул. Києво-Мироцька, біля Велокодного парку, в м. Буча Київської області </t>
  </si>
  <si>
    <t xml:space="preserve">Проектні роботи з Капітальний ремонт дороги по вул. Революції, в м. Буча Київської області </t>
  </si>
  <si>
    <t>Проектні роботи з Капітальний ремонт тротуару по вул. Я.Мудрого, Соборна в с.Блиставиця Бучанської ОТГ</t>
  </si>
  <si>
    <t xml:space="preserve">Проектні роботи з Капітальний ремонт дороги по вул. Волошкова, в м. Буча Київської області </t>
  </si>
  <si>
    <t>Проектні роботи "Капітальний ремонт  товаротранспортної бази  комунальної власності по вул. Леха Качинського, 1-а в м. Буча Київської області"</t>
  </si>
  <si>
    <t>Капітальний ремонт мереж вуличного освітлення по вул. Києво-Мироцька (від №2 до вул.Тургенєва) в м..Буча Київської області</t>
  </si>
  <si>
    <t>Проектні роботи "Капітальний ремонт дороги комунальної власності по пров. Трудовий в м. Буча Київської області"</t>
  </si>
  <si>
    <t>Виготовлення та встановлення зупинок громадського транспорту в м. Буча та населених пунктах Бучанської ОТГ</t>
  </si>
  <si>
    <t>Капітальний ремонт нежитлового приміщення №8 за адресою м.Буча, бул. Б.Хмельницького,4 Київської області</t>
  </si>
  <si>
    <r>
      <t>Капітальний ремонт внутрішньої системи опалення адмінприміщення комунальної власності по вулиці Шевченка, 100 в с Лубянка, Бородянського району Київської області</t>
    </r>
    <r>
      <rPr>
        <sz val="12"/>
        <color theme="1"/>
        <rFont val="Times New Roman"/>
        <family val="1"/>
        <charset val="204"/>
      </rPr>
      <t/>
    </r>
  </si>
  <si>
    <t>Проектні роботи "Капітальний ремонт мереж електропостачання  по вул. Тарасівська 1Г в м. Буча Київської області</t>
  </si>
  <si>
    <r>
      <t>Капітальний ремонт дитячого ігрового майданчика комунальної власності на розі вулиць І.Франка і С.Красовських в м. Буча Київської області</t>
    </r>
    <r>
      <rPr>
        <sz val="12"/>
        <color theme="1"/>
        <rFont val="Times New Roman"/>
        <family val="1"/>
        <charset val="204"/>
      </rPr>
      <t/>
    </r>
  </si>
  <si>
    <r>
      <t>Капітальний ремонт дороги комунальної власності по вул. Миру в м. Буча Київської області</t>
    </r>
    <r>
      <rPr>
        <sz val="12"/>
        <color theme="1"/>
        <rFont val="Times New Roman"/>
        <family val="1"/>
        <charset val="204"/>
      </rPr>
      <t/>
    </r>
  </si>
  <si>
    <t>Капітальний ремонт дороги комунальної власності по вул. Проектна №1 (від ва/д Т10-01 до вул. Промислова) в м. Буча Київської області (спів фінансування 25%)</t>
  </si>
  <si>
    <t>Проектні роботи "Капітальний ремонт дороги комунальної власності по вул. Нагірна в м. Буча Київської області</t>
  </si>
  <si>
    <t>Проектні роботи "Капітальний ремонт дороги комунальної власності по вул. Гоголя (від вул. Старояблунська до вул. Києво-Мироцька)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</si>
  <si>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Київської області"</t>
  </si>
  <si>
    <r>
  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  </r>
    <r>
      <rPr>
        <sz val="12"/>
        <color theme="1"/>
        <rFont val="Times New Roman"/>
        <family val="1"/>
        <charset val="204"/>
      </rPr>
      <t/>
    </r>
  </si>
  <si>
    <r>
      <t>Проектні роботи "Капітальний ремонт дороги по вул. Чкалова в с. Луб՚янка Бородянського району Київської області. Коригування"</t>
    </r>
    <r>
      <rPr>
        <sz val="12"/>
        <color theme="1"/>
        <rFont val="Times New Roman"/>
        <family val="1"/>
        <charset val="204"/>
      </rPr>
      <t/>
    </r>
  </si>
  <si>
    <t>Проектні роботи Капітальний ремонт дорожнього покриття із тротуаром комунальної власності біля багатоквартирних житлових будинків по вул. Садова 4,6 в с. Гаврилівка Київської обл.</t>
  </si>
  <si>
    <t>Капітальний ремонт дороги комунальної власності по вул. Депутатська в м. Буча Київської обл.</t>
  </si>
  <si>
    <t>Проектні роботи Капітальний ремонт тротуару комунальної власності по вул. Гоголя (від вул. Старояблонська до вул. Києво-Мироцька в м. Буча Київської обл.)</t>
  </si>
  <si>
    <r>
      <t>Проектні роботи "Капітальний ремонт дороги комунальної власності по вул. Зелена (від вул. Б. Ступки до вул. Дачна) в м. Буча Київської області"</t>
    </r>
    <r>
      <rPr>
        <sz val="12"/>
        <color theme="1"/>
        <rFont val="Times New Roman"/>
        <family val="1"/>
        <charset val="204"/>
      </rPr>
      <t/>
    </r>
  </si>
  <si>
    <t>Проведення капітальних робіт з відновлення відмостки та цоколю в буд. №1 по вул. Енергетиків в м.Буча Київської обл.</t>
  </si>
  <si>
    <t>Капітальний ремонт асфальтного покриття по вул.Київська в с.Тарасівщина, Київської обл.</t>
  </si>
  <si>
    <t>Капітальний ремонт асфальтного покриття по вул.Заліська в с.Тарасівщина, Київської обл.</t>
  </si>
  <si>
    <t>Капітальний ремонт асфальтного покриття по вул.Миру в с.Тарасівщина, Київської обл.</t>
  </si>
  <si>
    <t>Капітальний ремонт асфальтного покриття по вул.Гагаріна в с.Тарасівщина, Київської обл.</t>
  </si>
  <si>
    <t xml:space="preserve">Заходи з енергозбереження - встановлення на об'єктах бюджетної сфери індивідуальних теплових пунктів з погодним регулюванням </t>
  </si>
  <si>
    <t>Заміна світильників у ДНЗ №5 «Капітошка» та НВК «Берізка» на енергозберігаючі у м.Буча</t>
  </si>
  <si>
    <t>Диспетчеризація вуличного освітлення у м.Буча</t>
  </si>
  <si>
    <t>Заміна вуличного освітлення на енергозберігаюче по вул. Жовтневій у м.Буча</t>
  </si>
  <si>
    <t>Заміна вуличного освітлення на енергозберігаюче по вул. Тарасівській у м.Буча</t>
  </si>
  <si>
    <t>Заміна вуличного освітлення на енергозберігаюче по вул. Островського у м.Буча</t>
  </si>
  <si>
    <t>Заміна вуличного освітлення на енергозберігаюче по вул. Польовій у м.Буча</t>
  </si>
  <si>
    <t>Заміна вуличного освітлення на енергозберігаюче по вул. Героїв Крут у м.Буча</t>
  </si>
  <si>
    <t>Заміна вуличного освітлення на енергозберігаюче по вул. Шухевича у м.Буча</t>
  </si>
  <si>
    <t>Заміна вуличного освітлення на енергозберігаюче по вул. Водопровідній у м.Буча</t>
  </si>
  <si>
    <t>Заміна вуличного освітлення на енергозберігаюче по вул. Тургенєва у м.Буча</t>
  </si>
  <si>
    <t>Заміна вуличного освітлення на енергозберігаюче по вул. Михайловського у м.Буча</t>
  </si>
  <si>
    <t>Заміна вуличного освітлення на енергозберігаюче по пров. Санаторному у м.Буча</t>
  </si>
  <si>
    <t>Заміна вуличного освітлення на енергозберігаюче біля залізничного переїзду (зі сторони вул. Тарасівської) у м.Буча</t>
  </si>
  <si>
    <t>Будівництво мереж зовнішнього освітлення  пров. Олекси Тихого у м.Буча</t>
  </si>
  <si>
    <t>Будівництво мереж зовнішнього освітлення вул. Г. Верьовки у м.Буча</t>
  </si>
  <si>
    <t xml:space="preserve">Капітальний ремонт систем вуличного освітлення по вул.1-го Травня в с.Лубянка </t>
  </si>
  <si>
    <t xml:space="preserve">Капітальний ремонт, будівництво, реконструкція мереж  вуличного освітлення на території Бучанської ОТГ </t>
  </si>
  <si>
    <t>Проектні роботи "Капітальний ремонт озеленення скверу "Родинний" в с. Гавриліва Київської обл.</t>
  </si>
  <si>
    <t>Капітальний ремонт систем вуличного освітлення по вул.40-річчя перемоги в с.Гаврилівка</t>
  </si>
  <si>
    <t>Капітальний ремонт систем вуличного освітлення по вул.Промислова в с.Гаврилівка</t>
  </si>
  <si>
    <t>Капітальний ремонт систем вуличного освітлення по вул.Шевченка в с.Гаврилівка</t>
  </si>
  <si>
    <t>Капітальний ремонт систем вуличного освітлення по вул.Садова в с.Гаврилівка</t>
  </si>
  <si>
    <t>Проведення енергоаудиту у школі мистецтв ім. Левка Ревуцького, проведення тепломодернізації приміщення у м.Буча</t>
  </si>
  <si>
    <t>Капітальний ремонт щодо покращення енергозбереження двоповерхової будівлі Блиставицького дошкільного навчального закладу (ясла- садок) №18 "Золота рибка" за адресою: вул.Соборна,29, с.Блиставиця, Бородянського району Київської області</t>
  </si>
  <si>
    <t>Капітальний ремонт щодо покращення енергозбереження будівлі Бучанської загальноосвітньої школи І-ІІІ ступеня №3 по вул.Вокзальна,46а в м.Буча</t>
  </si>
  <si>
    <t>Капітальний ремонт покрівлі буд. №5 по вул. Ястремській у м. Буча</t>
  </si>
  <si>
    <t>Прокладання лівньових систем та дощової каналізації території по вул. Яблунській, б. 360 у м.Буча</t>
  </si>
  <si>
    <t>Капітальний ремонт прибудинкової території по вул. Водопровідна, 40,42 в м. Буча</t>
  </si>
  <si>
    <t>Капітальний ремонт прибудинкової території по вул. Водопровідна, 56,58,60 в м. Буча</t>
  </si>
  <si>
    <t>Реконструкція існуючої мережі водопостачання d=100 мм в с. Гаврилівка, вул. Михайленка Київської області</t>
  </si>
  <si>
    <t xml:space="preserve"> Капітальний ремонт вузла вводу  теплопостачання з установкою автоматизованого пристрою оптимізації тепло споживання у підвальному приміщені Бучанського  НВК  «СЗОШ І-ІІІ ступенів» № 4 Бучанської міської ради  Київської  області</t>
  </si>
  <si>
    <t>Капітальний ремонт прибудинкової території по вул. Леха Качинського, 4а в м. Буча</t>
  </si>
  <si>
    <t>Капітальний ремонт прибудинкової території по вул. Героїв Майдану, 15 в м. Буча</t>
  </si>
  <si>
    <t xml:space="preserve">Капітальний ремонт, реконструкція мереж централізованого теплопостачання, водопостачання та каналізації на території Бучанської ОТГ </t>
  </si>
  <si>
    <t>Будівництво зовнішнього газопроводу до блочної котельні комунального закладу «Гаврилівський заклад дошкільної освіти №10 «Веселка» Бучанської міської ради Київської області</t>
  </si>
  <si>
    <t xml:space="preserve">Розроблення проектно-кошторисної документації проекту  «Водопостачання і каналізування по вул. Горького в м. Буча»  </t>
  </si>
  <si>
    <t>Капітальний ремонт гаражів Бучанської міської ради по вул. Енергетиків, 12 в м. Буча</t>
  </si>
  <si>
    <t>Капітальний ремонт мереж теплопостачання житлового будинку по вул. Склозаводській, №4 в м. Буча Київської області</t>
  </si>
  <si>
    <t xml:space="preserve">Капітальний ремонт внутрішньобудинкових мереж в житлових будинках по вул. Склозаводська, №2 та №4 в м. Буча Київської області  </t>
  </si>
  <si>
    <t>Капітальний ремонт мереж вуличного освітлення парку «Променад» в м. Буча Київської області</t>
  </si>
  <si>
    <t>Капітальний ремонт автоматичного поливу в сквері імені композитора Л. Ревуцького, що розташований в межах вул. Ватутіна, вул. Шевченка та вул. Полтавської в м. Буча Київської області</t>
  </si>
  <si>
    <t>Соціальна сфера.</t>
  </si>
  <si>
    <t>Розвиток освіти:</t>
  </si>
  <si>
    <t>Будівництво спортивного блоку в комплексі з будівлями загальноосвітньої школи № 2 по вул. Шевченка, 14 в м. Буча (Залишки) (За рахунок ДФРР)</t>
  </si>
  <si>
    <t>Проектні роботи "Капітальний ремонт вхідної групи Бучанського НВК "СОШ I -III ст. - ЗОШ I -III ст." №3 із вулиці Назарія Яремчука в м. Буча Київської обл. "</t>
  </si>
  <si>
    <t>"Капітальний ремонт щодо покращення енергозбереження будівлі Бучанської загальноосвітньої школи I-III ступенів № 3 по вул. Вокзальна, 46-А в м. Буча Київської області. Коригування робочого проекту» (НКПВУ)</t>
  </si>
  <si>
    <t>«Капітальний ремонт навчально-виховного комплексу «Загально-освітня школа I ступеня – дошкільний навчальний заклад «Берізка» в м. Буча Київської області (утеплення фасаду та зміна матеріалу покрівлі)»(НКПВУ)</t>
  </si>
  <si>
    <t>Будівництво спортивного майданчику для баскетболу в Бучанській ЗЗСО І-ІІІ ст. №1 по вул.Михайловського, 74 (співфінансування)</t>
  </si>
  <si>
    <t>Будівництво спортивного майданчику для волейболу в Бучанській ЗЗСО І-ІІІ ст. №1 по вул.Михайловського, 74 (співфінансування)</t>
  </si>
  <si>
    <t>Будівництво футбольного спортивного майданчику в Бучанській НВК СЗОШ І-ІІІ ст.-ЗОШ І-ІІІ ст. №2 по вул.Шевченка,14 (співфінансування)</t>
  </si>
  <si>
    <t>Будівництво баскетбольного спортивного майданчику у Бучанській НВК СЗОШ І-ІІІ ст.-ЗОШ І-ІІІ ст. №2 по вул.Шевченка,14 (співфінансування)</t>
  </si>
  <si>
    <t>Будівництво волейбольного спортивного майданчику у Бучанській НВК СЗОШ І-ІІІ ст.-ЗОШ І-ІІІ ст. №2 по вул.Шевченка,14 (співфінансування)</t>
  </si>
  <si>
    <t>Будівництво гандбольного спортивного майданчику у Бучанській НВК СЗОШ І-ІІІ ст.-ЗОШ І-ІІІ ст. №2 по вул.Шевченка,14 (співфінансування)</t>
  </si>
  <si>
    <t>Проектні роботи  "Капітальний ремонт протипожежного проїзду на території Бучанського НВК СЗОШ І-ІІІ ст.-ЗОШ І-ІІІ ст. №3 м. Буча Київської обл."</t>
  </si>
  <si>
    <t>Капітальний ремонт  спортивного майданчику в Бучанській НВК СЗОШ І-ІІІ ст.-ЗОШ І-ІІІ ст. №3 по вул.Вокзальна, 46-А м. Буча  Київської обл.</t>
  </si>
  <si>
    <t>Будівництво футбольного спортивного майданчику в Бучанській НВК СЗОШ І-ІІІ ст.-ЗОШ І-ІІІ ст. №3 по вул.Вокзальна, 46-А (співфінансування)</t>
  </si>
  <si>
    <t xml:space="preserve">Проектні роботи "Капітальний ремонт елементів благоустрою - озеленення території спортивної зони ЗОШ  №3 по вул.Вокзальна, 46-А м. Буча  Київської обл. </t>
  </si>
  <si>
    <t>Будівництво волейбольного спортивного майданчику в Бучанській НВК СЗОШ І-ІІІ ст.-ЗОШ І-ІІІ ст. №3 по вул.Вокзальна, 46-А (співфінансування)</t>
  </si>
  <si>
    <t>Будівництво футбольного спортивного майданчику у Бучанському НВК «ЗОШ Іст.-ДНЗ «Берізка» (співфінансування) по вул. Яблунська,13</t>
  </si>
  <si>
    <t>Будівництво баскетбольного спортивного майданчику у Гаврилівській ЗОШ І-ІІІ ст. у с.Гаврилівка по вул.Садова,21 (співфінансування)</t>
  </si>
  <si>
    <t>Проектні роботи "Капітальний ремонт вхідної групи до Гаврилівського закладу середньої освіти І-ІІІ ст.  №8 із вул. Садова в с. Гаврилівка Київської обл.</t>
  </si>
  <si>
    <t>Будівництво футбольного спортивного майданчику у Гаврилівській ЗОШ І-ІІІ ст. у с.Гаврилівка по вул.Садова,21 (співфінансування)</t>
  </si>
  <si>
    <t>Будівництво футбольного спортивного майданчику у Блиставицькій ЗОШ І-ІІІ ст. у с.Блиставиця по вул.Соборна,27 (співфінансування)</t>
  </si>
  <si>
    <t>Будівництво волейбольного спортивного майданчику у Блиставицькій ЗОШ І-ІІІ ст. у с.Блиставиця по вул.Соборна,27 (співфінансування)</t>
  </si>
  <si>
    <t>Будівництво футбольного спортивного майданчику у Луб’янській ЗОШ І-ІІ ст. у с.Луб’янка по вул.Шевченка,17 (співфінансування)</t>
  </si>
  <si>
    <t>Будівництво волейбольного спортивного майданчику у Луб’янській ЗОШ І-ІІ ст. у с.Луб’янка по вул.Шевченка,17 (співфінансування)</t>
  </si>
  <si>
    <t>Будівництво гімназії на 14 класів по вул. Вишнева, в м. Буча Київської області (ДФРР)</t>
  </si>
  <si>
    <t>Експертиза кошторисної документації по об’єкту «Реконструкція з добудовою Бучанської загальноосвітньої школи І-ІІІ ст.. №2 по вул. Шевченка, 14 в м.Буча Київської області</t>
  </si>
  <si>
    <t>Будівництво мультифунціонального майданчику для занять ігровими видами спорту на території НВК «Берізка» в м. Буча Київської області (з ДБ виділено 742,145 тис.грн.)</t>
  </si>
  <si>
    <t>Розвиток культури:</t>
  </si>
  <si>
    <t>Реконструкція будинку культури в с.Гавриловка Бучанської об"єднаної територіальної громади</t>
  </si>
  <si>
    <t>Реконструкція будинку культури в с.Лубянка Бучанської об"єднаної територіальної громади</t>
  </si>
  <si>
    <t>Проведення капітального ремонту приміщень БДШМ ім.. Л.Ревуцького, розташованого за адресою: м.Буча, вул. М.Гориня, 2</t>
  </si>
  <si>
    <t>Проведення капітального ремонту адміністративного приміщення відділу культури, національностей та релігій Бучанської міської ради, розташованого за адресою: м.Буча, вул. Героїв Майдану, 15</t>
  </si>
  <si>
    <t>Капітальний ремонт скверу Шевченка за адресою: м.Буча, вул. Вокзальна</t>
  </si>
  <si>
    <t>Розвиток спорту:</t>
  </si>
  <si>
    <t>Будівництво водно-спортивного комплексу в м. Буча</t>
  </si>
  <si>
    <t>Охорона здоров’я:</t>
  </si>
  <si>
    <t>Будівництво амбулаторії загальної практики сімейної медицини для 1-2 лікарів в с. Луб'янка</t>
  </si>
  <si>
    <t>Соціальний захист населення та розширення ЦНАП:</t>
  </si>
  <si>
    <t>Розроблення проектної документації та проведення підрядних робіт по об’єкту «Реконструкція адміністративної будівлі з прибудовою вхідної групи по бульвару Б.Хмельницького, 5/5 в м. Буча Київської області</t>
  </si>
  <si>
    <t>Розроблення проектної документації та проведення підрядних робіт по об’єкту «Реконструкція будівлі сільської ради з прибудовою вхідної групи по вул. Свято-Троїцька, 57 у с. Гаврилівка»</t>
  </si>
  <si>
    <t>Безпека жителів громади, екологія:</t>
  </si>
  <si>
    <t>Здійснення очистки водойми по вул. Гагаріна та пров. Гагаріна у м.Буча</t>
  </si>
  <si>
    <t>Розробка проектно-кошторисної документації щодо здійснення очистки водойми по вул. Гагаріна та пров. Гагаріна у м.Буча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</si>
  <si>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вул. Склозаводська, 12-б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</si>
  <si>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Гаврилівка, вул. Соснова, 2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</si>
  <si>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обл., с. Луб’янка, вул. Нова, 6</t>
  </si>
  <si>
    <t>Будівництво дитячого дошкільного закладу на 144 місця по вул. Лесі Українки в м. Буча Київської області (субвенція на соц.-економ. розвиток)</t>
  </si>
  <si>
    <t xml:space="preserve">Реконструкція дороги комунальної власності по бул. Леоніда Бірюкова в м. Буча Київської обл. </t>
  </si>
  <si>
    <t>2020-2022</t>
  </si>
  <si>
    <t>Реконструкція з добудовою загальноосвітньої школи №1 І-ІІІ ступенів по вул. Малиновського, 74 в м. Буча Київської обл. (НКПВУ) *-Загальна сума реконструкції школи  - 158 439 061,00грн.</t>
  </si>
  <si>
    <t>Капітальний ремонт протипожежного виходу будинку №78 по вул.Яблунська в м.Буча Київської обл.</t>
  </si>
  <si>
    <r>
      <t>Капітальний ремонт дитячого ігрового майданчика комунальної власності по вулиці Тарасівська в м. Буча Київської області</t>
    </r>
    <r>
      <rPr>
        <sz val="12"/>
        <color theme="1"/>
        <rFont val="Times New Roman"/>
        <family val="1"/>
        <charset val="204"/>
      </rPr>
      <t/>
    </r>
  </si>
  <si>
    <t>Тарасівщина</t>
  </si>
  <si>
    <t xml:space="preserve">Виготовлення та монтаж відкидного пандусу по вул. Шевченка, б.2, кв. 20 та вул. Садова, буд.8, кв.33 в с. Гаврилівка Київської обл. (орієнтовна вартість 1-го проєкту - 32,0 тис.грн.) </t>
  </si>
  <si>
    <t>В бюджеті проектні роботи 59,022</t>
  </si>
  <si>
    <t>повтор, в бюджеті 1488,549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</si>
  <si>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</si>
  <si>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</si>
  <si>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</si>
  <si>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</si>
  <si>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</si>
  <si>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</si>
  <si>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</si>
  <si>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</si>
  <si>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</si>
  <si>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</si>
  <si>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</si>
  <si>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</si>
  <si>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</si>
  <si>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Капітальний ремонт тротуару по вул.Яблунська від №90 до №180 в м. Буча Київської обл.</t>
  </si>
  <si>
    <t>Проектні роботи Капітальний ремонт тротуару по вул.Яблунська від №90 до №180 в м. Буча Київської обл.</t>
  </si>
  <si>
    <t>Капітальний ремонт дороги по вул.І.Котляревського в м. Буча Київської обл.</t>
  </si>
  <si>
    <t>Проектні роботи Капітальний ремонт тротуару по провулку Санаторний  в м. Буча Київської обл.</t>
  </si>
  <si>
    <t>Капітальний ремонт тротуару по провулку Санаторний в м. Буча Київської обл.</t>
  </si>
  <si>
    <t>Проектні роботи Капітальний ремонт дороги по вул.І.Котляревського в м. Буча Київської обл.</t>
  </si>
  <si>
    <t>в бюджеті на 2020р. заплановано  1 040,96 тис.грн.</t>
  </si>
  <si>
    <t xml:space="preserve">Виготовлення та встановлення металевого паркану Кладовища  с. Луб'янка Київської області </t>
  </si>
  <si>
    <t xml:space="preserve">Виготовлення та встановлення металевого паркану по вул. Депутатська, 1 (Кладовище)  м. Буча Київської області </t>
  </si>
  <si>
    <t xml:space="preserve">Капітальний ремонт вузла вводу  теплопостачання з установкою автоматизованого пристрою оптимізації тепло споживання у підвальному приміщені дошкільного навчального закладу комбінованого типу № 5 «Капітошка» Бучанської  міської  ради  Київської  області </t>
  </si>
  <si>
    <t>Капітальний ремонт  товаро-транспортної бази  комунальної власності по вул. Леха Качинського, 1-а в м. Буча Київської області</t>
  </si>
  <si>
    <t>Капітальний ремонт вимощення будівлі по б-ру Богдана Хмельницького, буд5/5 в м. Буча Київської області</t>
  </si>
  <si>
    <t>Організація благоустрою населених пунктів, житлово-комунальне господарство:</t>
  </si>
  <si>
    <t>Енергозбереження та енергозабезпечення:</t>
  </si>
  <si>
    <t>Капітальний ремонт дороги по вул. Михайленка в с. Гаврилівка, Київської обл.</t>
  </si>
  <si>
    <t>Капітальний ремонт тротуару по вул. Свято-Троїцька від №2 до №50 в с. Гаврилівка, Київської обл.</t>
  </si>
  <si>
    <t>Капітальний ремонт тротуарів по вул.Свято-Троїцька, буд.2-50 в с. Гаврилівка, Київської обл.</t>
  </si>
  <si>
    <t>Капітальний ремонт тротуарів по вул. Свято-Троїцька, буд.55-69 в с. Гаврилівка, Київської обл.</t>
  </si>
  <si>
    <t>Реконструкція дороги по вул. комунальної власності Паркова від Озера Бучанського міського парку до вул. Сілезька в м. Буча Київської обл.</t>
  </si>
  <si>
    <t>Реконструкція дороги комунальної власності по вул. Польова від вул.Енергетиків до вул.Михайла Гориня в м. Буча Київської обл.</t>
  </si>
  <si>
    <t>Капітальний ремонт тротуару комунальної власності  по вул. Островського  (від бульвару Б.Хмельницького до вул. Польова) в м.Буча  Київської обл.</t>
  </si>
  <si>
    <t>Проектні роботи "Реконструкція дороги комунальної власності по бульв. Леоніда Бірюкова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</si>
  <si>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</si>
  <si>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Розробка проектно кошторисної документації на проект з експериментального будівництва об'єкту інженерно-транспортної інфраструктури, а саме пішохідного шляхопроводу тунельного типу під залізничними коліями станцій м. Буча в м. Буча Київської обл.</t>
  </si>
  <si>
    <t>Проектні роботи з розроблення схем розміщення дорожніх знаків та пристроїв примусового зниження швидкості, в м. Буча Київської обл.</t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</si>
  <si>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Київської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</si>
  <si>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</si>
  <si>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Дачна в м. Буча Київської області"</t>
  </si>
  <si>
    <t>Реконструкція дороги по вул. А.Михайловського від вул. Л.Качинського до вул. Вокзальна в м. Буча Київської обл.</t>
  </si>
  <si>
    <t>Реконструкція Київської площі (в т.ч. реконструкція фонтану) в  м. Буча Київської обл.</t>
  </si>
  <si>
    <t>Будівництво (реконструкція), асфальтування дорожнього покриття по вул. Мельниківській у м. Буча Київської обл.</t>
  </si>
  <si>
    <t>Будівництво (реконструкція), асфальтування дорожнього покриття по вул. Центральна від № 1 до № 31 у м. Буча Київської обл.</t>
  </si>
  <si>
    <t>Будівництво (реконструкція), асфальтування дорожнього покриття по вул. Яблунська від № 362 до № 382 у м. Буча Київської обл.</t>
  </si>
  <si>
    <t>Будівництво (реконструкція), асфальтування дорожнього покриття по пров. Перемоги від №6 до №10 у м. Буча Київської обл.</t>
  </si>
  <si>
    <t>Будівництво (реконструкція) асфальтування дорожнього покриття  вул. Г. Верьовки у м. Буча Київської обл.</t>
  </si>
  <si>
    <t>Будівництво та ремонт дорожнього покриття  по вулиці М.Вербицького у м. Буча Київської обл.</t>
  </si>
  <si>
    <t>Будівництво та ремонт дорожнього покриття  по вулиці І.Багряного у м. Буча Київської обл.</t>
  </si>
  <si>
    <t>Будівництво та ремонт дорожнього покриття в по вулиці Л.Глібова у м. Буча Київської обл.</t>
  </si>
  <si>
    <t>Будівництво та ремонт дорожнього покриття  по вулиці М.Вовчка у м. Буча Київської обл.</t>
  </si>
  <si>
    <t>Будівництво, ремонт, реконструкція  дорожнього покриття  пров. Є. Гребінки у м. Буча Київської обл.</t>
  </si>
  <si>
    <t>Реконструкція дороги комунальної власності по вул. Яблунська від №2 до №26 в м. Буча Київської обл.</t>
  </si>
  <si>
    <t>Реконструкція дороги комунальної власності по вул. Тургенєва від вул. Інститутська до пров. Тургенєва в м.Буча Київської обл.</t>
  </si>
  <si>
    <t>Капітальний ремонт тротуару комунальної власності по вул. Гоголя (від вул. Старояблунська до вул. Києво-Мироцька) в м. Буча Київської обл.</t>
  </si>
  <si>
    <t>Капітальний ремонт дороги комунальної власності по вул. Яснополянська (від вул. Нове Шосе до вул. А.Михайловського) в м. Буча Київської обл.</t>
  </si>
  <si>
    <t>Капітальний ремонт дороги комунальної власності по вул. Гоголя (від вул. Старояблунська до вул. Києво-Мироцька) в м. Буча Київської обл.</t>
  </si>
  <si>
    <t>Капітальний ремонт тротуару комунальної власності по вул. Яснополянська (від вул. Нове Шосе до вул. А.Михайловського) в м. Буча Київської обл.</t>
  </si>
  <si>
    <t>Реконструкція тротуару комунальної власності по вул. Тургенєва від вул. Інститутська до пров. Тургенєва в м. Буча Київської обл.</t>
  </si>
  <si>
    <t>Капітальний ремонт тротуару комунальної власності по вул. Інститутська (від №16 до вул. Тургенєва) в м. Буча Київської обл.</t>
  </si>
  <si>
    <t>Будівництво та ремонт  тротуарів по вулиці М.Вовчка у м. Буча Київської обл.</t>
  </si>
  <si>
    <t>Будівництво та ремонт  тротуарів по вулиці М.Вербицького у м. Буча Київської обл.</t>
  </si>
  <si>
    <t>Будівництво  тротуарів по вулиці І.Багряного у м. Буча Київської обл.</t>
  </si>
  <si>
    <t>Реконструкція дороги комунальної власності по вул. Ястремська у м. Буча Київської обл.</t>
  </si>
  <si>
    <t>Розробка проектно-кошторисної документації по будівництву, ремонту, реконструкції  дорожнього покриття  пров. Є. Гребінки у м. Буча Київської обл.</t>
  </si>
  <si>
    <t>Капітальний ремонт  дорожнього покриття  пров. Вчительський у м. Буча Київської обл.</t>
  </si>
  <si>
    <t>Реконструкція дороги комунальної власності по вул. Вишнева від №88 до вул. Першотравнева в м.Буча Київської обл.</t>
  </si>
  <si>
    <t>Проведення ямкового ремонту асфальту по вул. Перемоги у м. Буча Київської обл.</t>
  </si>
  <si>
    <t>Проведення ямкового ремонту асфальту по вул.  Шухевича у м. Буча Київської обл.</t>
  </si>
  <si>
    <t>Капітальний ремонт дороги комунальної власності по вул. Нагірна в м. Буча Київської обл.</t>
  </si>
  <si>
    <t>Капітальний ремонт дороги комунальної власності по пров. Трудовий в м.Буча Київської обл.</t>
  </si>
  <si>
    <t>Встановлення світлофору на перехресті вул. Вокзальна та вул. Яблунська у м. Буча Київської обл.</t>
  </si>
  <si>
    <t>Будівництво та ремонт  тротуарів по вулиці , Л.Глібова у м. Буча Київської обл.</t>
  </si>
  <si>
    <t>Реконструкція тротуару комунальної власності  по вул. Заводська  (від № 2 до вул. Депутатська) в м. Буча  Київської області</t>
  </si>
  <si>
    <t>Проектні роботи Реконструкція дороги комунальної власності по вул. Яблунська від №26 до №50 в м. Буча Київської обл.</t>
  </si>
  <si>
    <t xml:space="preserve"> -</t>
  </si>
  <si>
    <t>Секретар ради</t>
  </si>
  <si>
    <t>В.П.Олексюк</t>
  </si>
  <si>
    <t>до рішення Бучанської міської ради</t>
  </si>
  <si>
    <t>Розробка проектно-кошторисної документації капітального ремонту асфальтного покриття по вул. Києво-Мироцькій у м. Буча Київської обл. (від № 139 до перехрестя з вул. Ястремською)</t>
  </si>
  <si>
    <t>Капітальний ремонт асфальтного покриття по вул. Києво-Мироцькій у м. Буча Київської обл. (від № 139 до перехрестя з вул. Ястремською)</t>
  </si>
  <si>
    <t>Капітальний ремонт тротуару комунальної власності по вул. Києво - Мироцька (від №52 до №88) в м. Буча Київської області</t>
  </si>
  <si>
    <t>Капітальний ремонт тротуару комунальної власності по вул. Садова (від вул. Водопровідна до вул. Центральна) в м. Буча Київської області</t>
  </si>
  <si>
    <t>Капітальний ремонт тротуару комунальної власності по вул. Шевченка (від №100 до 104а) в с. Лубянка Київської області</t>
  </si>
  <si>
    <t>Капітальний ремонт тротуару комунальної вланості від вул. Ярослава Мудрого №1 до вул. Нова в с. 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</si>
  <si>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у м. Буча Київської області </t>
  </si>
  <si>
    <t>Капітальний ремонт велодоріжки комунальної вланості (від вул. Паркова до Бучанського міського парку) в м. Буча Київської області</t>
  </si>
  <si>
    <t xml:space="preserve">Капітальний ремонт пішохідної зони кмоунальної власності між парком розваг та автостоянкою у Бучанському міському парку в м. Буча Київської області </t>
  </si>
  <si>
    <t xml:space="preserve">Капітальний ремонт підпірної стінки вздовж набережної у Бучанському міському парку в м. Буча Київської області </t>
  </si>
  <si>
    <t>Проектна документація "Капітальний ремонт дороги комунальної власності по вул. Озерна в м. Буча Київської області"</t>
  </si>
  <si>
    <t>Проектна документація "Капітальний ремонт дороги по вул. Квіткова в м. Буча Київської області"</t>
  </si>
  <si>
    <t>Проектна документація "Капітальний ремонт дороги комунальної власності по вул. Малинова в м. Буча Київської області"</t>
  </si>
  <si>
    <t>Проектна документація "Капітальний ремонт дороги комунальної власності по провул. Озерний в м. Буча Київської області"</t>
  </si>
  <si>
    <t>Капіальний ремонт - диспетчеризація ліфтів багатоповерхових будинків комунальної власності міста Буча Київської області</t>
  </si>
  <si>
    <t>Капітальний ремонт систем вуличного освітлення по вул.Молодіжна, Шевченка, Дружби, Миру в с.Гаврилівка Київської обл.</t>
  </si>
  <si>
    <t>Капітальний ремонт систем вуличного освітлення по вул.Промислова, Лесі Українки, пров.Парковий в с.Гаврилівка Київської обл.</t>
  </si>
  <si>
    <t>Капітальний ремонт систем вуличного освітлення по вул.Молодіжна в с.Блиставиця Київської обл.</t>
  </si>
  <si>
    <t xml:space="preserve">Капітальний ремонт дороги комунальної власності по вул. Інтернаціоналістів в м. Буча Київської області </t>
  </si>
  <si>
    <t>Капітальний ремонт дороги комунальної власності по вул. Нове Шосе (нижня дорога) в межах між зупинкою громадського транспорту "Нова лінія" до АЗС в м. Буча Київської області</t>
  </si>
  <si>
    <t>Капітальний ремонт дорожнього покриття із тротуаром комунальної власності біля багатоквартирних житлових будинків по вул. Садова №4 та №6 в с. Гаврилівка Київської області</t>
  </si>
  <si>
    <t>Капітальний ремонт свердловини в Бучанському міському парку в м. Буча Київської області</t>
  </si>
  <si>
    <t>Капітальний ремонт  зелених зон в сквері «Сімейний», що розташований в межах вулиць Києво-Мироцької, Полтавської та Пушкінської  в м. Буча Київської області</t>
  </si>
  <si>
    <t>Капітальний ремонт дитячого ігрового майданчику на розі вул.І.Франка та С.Красовських, в м.Буча, Київської області</t>
  </si>
  <si>
    <t>Капітальний ремонт озеленення парку «Диво» в м.Буча, Київської області</t>
  </si>
  <si>
    <t>Капітальний ремонт озеленення парку Л.Ревуцького  в м.Буча, Київської області</t>
  </si>
  <si>
    <t>Капітальний ремонт озеленення вхідної групи навпроти кладовища по вул. Михайловського  в м.Буча, Київської області</t>
  </si>
  <si>
    <t>Капітальний ремонт озеленення по вул.Склозаводська в м.Буча, Київської області</t>
  </si>
  <si>
    <t>Капітальний ремонт озеленення по вул.Тарасівська в м.Буча, Київської області</t>
  </si>
  <si>
    <t>Капітальний ремонт озеленення парку «Чорнобильців» в м.Буча, Київської області</t>
  </si>
  <si>
    <t>Капітальний ремонт елементів благоустрою від нижньої частини парку до автостоянки, що біля озера на території   Бучанського міського парку в м. Буча Київської області</t>
  </si>
  <si>
    <t xml:space="preserve">Проектні роботи Капітальний ремонт мереж електропостачання багатоквартирного житлового будинку по вул.. Тарасівська 1Г в м. Буча Київської області </t>
  </si>
  <si>
    <t>Капітальний ремонт мереж вуличного освітлення комунальної власності по вул. Депутатська (від залізничного переїзду до вул. Горького) в м. Буча</t>
  </si>
  <si>
    <t>Капітальний ремонт мереж вуличного освітлення комунальної власності по вул. Депутатська (від вул. Горького до ТК "Варшавський" та вул. Горького (від вул. Заводська до вул Депутатська) в м. Буча</t>
  </si>
  <si>
    <t>Капітальний ремонт мереж вуличного освітлення комунальної власності вздовж велодоріжки (від вул. Паркова до Бучанського міського парку) в м. Буча Київської області</t>
  </si>
  <si>
    <t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 Буча Київської області</t>
  </si>
  <si>
    <t>Капітальний ремонт мереж вуличного освітлення комунальної власності вздовж набережної у Бучанському міському парку в м. Буча Київської області</t>
  </si>
  <si>
    <t xml:space="preserve">Капітальний ремонт земляного полотна біля парку розваг у Бучанському міському парку в м. Буча Київської області </t>
  </si>
  <si>
    <t xml:space="preserve">Капітальний ремонт системи автоматичного поливу із влаштуванням озеленення вздовж парку розваг у  Бучанському міському парку в м. Буча Київської області </t>
  </si>
  <si>
    <t xml:space="preserve">Капітальний ремонт дороги комунальної власності по вул.. Федорова в с. Тарасівщина Київської області </t>
  </si>
  <si>
    <t>Капітальний ремонт тротуару комунальної власності по вул.. А. Михайловського від Леха Качинського до вул.. Вокзальна в м. Буча Київської області</t>
  </si>
  <si>
    <t>Проектні роботи "Капітальний ремонт дороги комунальної власності по вул. Назарія Яремчука ( від вул. Івана Кожедуба до вул. Яблунська) в м. Буча Київської області"</t>
  </si>
  <si>
    <t>Проектні роботи «Капітальний ремонт дороги комунальної власності  між вул. Лесі Українки та бульв. Б. Хмельницького в м. Буча Київської області»</t>
  </si>
  <si>
    <t>Проектні роботи «Капітальний ремонт дороги по вул. Михайленка в с. Гаврилівка Вишгородського району  Київської області»</t>
  </si>
  <si>
    <t>Проектні роботи «Капітальний ремонт дороги комунальної власності  по вул. Інститутська (від вул. Тургенєва до вул. Революції) в м. Буча Київської області»</t>
  </si>
  <si>
    <t>Проектні роботи «Капітальний ремонт зупинкового майданчику між вул. Нова та вул. Петровського (біля № 3) у с. Блиставиця Київської області.»</t>
  </si>
  <si>
    <t>Проектні роботи«Капітальний ремонт тротуару комунальної власності  по вул. Михайловського від вул. Леха Качинського до вул. Вокзальна в м. Буча Київської області»</t>
  </si>
  <si>
    <t>Проектні роботи «Реконструкція дороги комунальної власності по вул. Михайловського від вул. Леха Качинського до вул. Вокзальна в м. Буча Київської області»</t>
  </si>
  <si>
    <t>Капітальний ремонт дороги між вул. Лесі Українки та бульв. Б. Хмельницького в м. Буча Київської області</t>
  </si>
  <si>
    <t>Капітальний ремонт дороги на вулиці Інститутська (від вул. Тургенєва до вул. Революції)  в м. Буча Київської області</t>
  </si>
  <si>
    <t>Будівництво ландшафтного парку козацького побуту в межах вулиць Шевченка та Тургенєва в м. Буча Київської області</t>
  </si>
  <si>
    <t>Розроблення проектно-кошторисної документації «Будівництво ландшафтного парку козацького побуту в межах вулиць Шевченка та Тургенєва в м. Буча Київської області»</t>
  </si>
  <si>
    <t>Здійснення технічного нагляду за «Будівництвом ландшафтного парку козацького побуту в межах вулиць Шевченка та Тургенєва в м. Буча Київської області»</t>
  </si>
  <si>
    <t>Капітальний ремонт озеленення із влаштуванням системи автоматичного поливу по вул. Пушкінська № 82 в м. Буча Київської області</t>
  </si>
  <si>
    <t>Розроблення проектно-кошторисної документації «Капітальний ремонт озеленення із влаштуванням системи автоматичного поливу по вул. Пушкінська № 82 в м. Буча Київської області»</t>
  </si>
  <si>
    <t>Здійснення технічного нагляду за «Капітальним ремонтом озеленення із влаштуванням системи автоматичного поливу по вул. Пушкінська № 82 в м. Буча Київської області»</t>
  </si>
  <si>
    <t>Будівництво алеї Воїнам АТО по вул. Пушкінська в м. Буча Київської області</t>
  </si>
  <si>
    <t>Розроблення проектно-кошторисної документації «Будівництво алеї Воїнам АТО по вул. Пушкінська в м. Буча Київської області»</t>
  </si>
  <si>
    <t>Здійснення технічного нагляду за «Будівництвом алеї Воїнам АТО по вул. Пушкінська в м. Буча Київської області»</t>
  </si>
  <si>
    <t>Капітальний ремонт заїзду до Бучанського НВК "Спеціалізована загальноосвітня школа І-ІІІ ступенів" № 2 з вулиці Тургенєва в м. Буча Київської області</t>
  </si>
  <si>
    <t>Спеціальний санітарний транспорт для роботи мобільної бригади та обслуговування хворих на коронавірус, які лікуються на дому ( 2 одиниці) для комунального некомерційного підприємства «Бучанський центр первинної медико-санітарної допомоги» Бучанської міської ради</t>
  </si>
  <si>
    <t>Бучанська МОТГ</t>
  </si>
  <si>
    <t>Закупівля апарату для поведення мамографії для комунального некомерційного підприємства "Бучанський центр первинної медико-санітарної допомоги" Бучанської міської ради</t>
  </si>
  <si>
    <t>% фінансування</t>
  </si>
  <si>
    <t>Фактичне фінансування</t>
  </si>
  <si>
    <t>Стан виконання (виконано/виконано частково/не виконано)</t>
  </si>
  <si>
    <t>виконано частково</t>
  </si>
  <si>
    <t>виконано</t>
  </si>
  <si>
    <t>Вартість проекту, тис. грн.</t>
  </si>
  <si>
    <t>на завершальній стадії</t>
  </si>
  <si>
    <t>не виконано</t>
  </si>
  <si>
    <t>оголошено тендер/виконано частково</t>
  </si>
  <si>
    <t>частково</t>
  </si>
  <si>
    <t>Реконструкція майданчика водопровідних споруд (територія свердловини №39) із застосуванням новітніх технологій та встановленням обладнання з очистки та знезалізнення питної води за адресою: м. Буча, вул. Тарасівська, 14 а</t>
  </si>
  <si>
    <t xml:space="preserve">виконано </t>
  </si>
  <si>
    <t>виконано частково, обласне співфінансування</t>
  </si>
  <si>
    <t>Додаток</t>
  </si>
  <si>
    <t>ВСЬОГО</t>
  </si>
  <si>
    <r>
      <t>Капітальний ремонт дороги комунальної власності по вул. Назарія Яремчука (від вул. Івана Кожедуба до вул. Яблунська) в м. Буча Київської області (спів фінансування</t>
    </r>
    <r>
      <rPr>
        <sz val="12"/>
        <color theme="1"/>
        <rFont val="Times New Roman"/>
        <family val="1"/>
        <charset val="204"/>
      </rPr>
      <t xml:space="preserve"> 25%)</t>
    </r>
    <r>
      <rPr>
        <sz val="12"/>
        <color rgb="FF000000"/>
        <rFont val="Times New Roman"/>
        <family val="1"/>
        <charset val="204"/>
      </rPr>
      <t/>
    </r>
  </si>
  <si>
    <r>
      <t>П</t>
    </r>
    <r>
      <rPr>
        <sz val="12"/>
        <color rgb="FF000000"/>
        <rFont val="Times New Roman"/>
        <family val="1"/>
        <charset val="204"/>
      </rPr>
      <t>роектні роботи "Капітальний ремонт дороги комунальної власності по вул. Депутатська (біля міського кладовища) в м. Буча Київської області"</t>
    </r>
    <r>
      <rPr>
        <sz val="12"/>
        <color theme="1"/>
        <rFont val="Times New Roman"/>
        <family val="1"/>
        <charset val="204"/>
      </rPr>
      <t/>
    </r>
  </si>
  <si>
    <r>
      <t xml:space="preserve">Будівництво (реконструкція), асфальтування дорожнього покриття по вул. Олекси Тихого </t>
    </r>
    <r>
      <rPr>
        <sz val="12"/>
        <color rgb="FF000000"/>
        <rFont val="Times New Roman"/>
        <family val="1"/>
        <charset val="204"/>
      </rPr>
      <t>у м. Буча Київської обл.</t>
    </r>
  </si>
  <si>
    <r>
      <t>Капітальний ремонт дороги комунальної власності по вул. Ястремська (від вул. Києво-Мироцька до №9Г) в м. Буча Київської області</t>
    </r>
    <r>
      <rPr>
        <sz val="12"/>
        <color theme="1"/>
        <rFont val="Times New Roman"/>
        <family val="1"/>
        <charset val="204"/>
      </rPr>
      <t xml:space="preserve"> </t>
    </r>
  </si>
  <si>
    <r>
      <t>Поточний ремонт дороги комунальної власності по вул. Поліська в с. Блиставиця Київської області</t>
    </r>
    <r>
      <rPr>
        <sz val="12"/>
        <color theme="1"/>
        <rFont val="Times New Roman"/>
        <family val="1"/>
        <charset val="204"/>
      </rPr>
      <t xml:space="preserve"> </t>
    </r>
  </si>
  <si>
    <r>
      <t>Капітальний ремонт скейт-парку, що розташований в Бучанському міському парку в м. Буча Київської област</t>
    </r>
    <r>
      <rPr>
        <sz val="12"/>
        <color theme="1"/>
        <rFont val="Times New Roman"/>
        <family val="1"/>
        <charset val="204"/>
      </rPr>
      <t>і</t>
    </r>
  </si>
  <si>
    <t>В. П. Олексюк</t>
  </si>
  <si>
    <t>Звіт про виконання Плану соціально-економічного розвитку Бучанської міської об’єднаної територіальної громади на 2019-2021 рр.                                               за І півріччя 2020 року</t>
  </si>
  <si>
    <t>від «   » вересня 2020 р. №        -85-VII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</si>
</sst>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0\ _₽_-;\-* #,##0.000\ _₽_-;_-* &quot;-&quot;???\ _₽_-;_-@_-"/>
    <numFmt numFmtId="165" formatCode="_-* #,##0.000\ _₽_-;\-* #,##0.000\ _₽_-;_-* &quot;-&quot;??\ _₽_-;_-@_-"/>
    <numFmt numFmtId="166" formatCode="#,##0.000"/>
    <numFmt numFmtId="167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/>
    <xf numFmtId="0" fontId="2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vertical="top" wrapText="1"/>
    </xf>
    <xf numFmtId="0" fontId="3" fillId="8" borderId="1" xfId="0" applyFont="1" applyFill="1" applyBorder="1" applyAlignment="1">
      <alignment horizontal="center" vertical="center" wrapText="1"/>
    </xf>
    <xf numFmtId="43" fontId="3" fillId="8" borderId="1" xfId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43" fontId="2" fillId="8" borderId="1" xfId="0" applyNumberFormat="1" applyFont="1" applyFill="1" applyBorder="1" applyAlignment="1">
      <alignment horizontal="center" vertical="center"/>
    </xf>
    <xf numFmtId="0" fontId="2" fillId="6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3" fontId="3" fillId="5" borderId="1" xfId="1" applyFont="1" applyFill="1" applyBorder="1" applyAlignment="1">
      <alignment horizontal="center" vertical="center" wrapText="1"/>
    </xf>
    <xf numFmtId="0" fontId="2" fillId="5" borderId="0" xfId="0" applyFont="1" applyFill="1"/>
    <xf numFmtId="0" fontId="2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3" fontId="7" fillId="3" borderId="1" xfId="1" applyFont="1" applyFill="1" applyBorder="1" applyAlignment="1">
      <alignment vertical="center" wrapText="1"/>
    </xf>
    <xf numFmtId="43" fontId="2" fillId="3" borderId="1" xfId="1" applyFont="1" applyFill="1" applyBorder="1" applyAlignment="1">
      <alignment horizontal="center" wrapText="1"/>
    </xf>
    <xf numFmtId="43" fontId="2" fillId="3" borderId="1" xfId="1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vertical="center"/>
    </xf>
    <xf numFmtId="43" fontId="7" fillId="3" borderId="1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7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43" fontId="7" fillId="4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/>
    <xf numFmtId="0" fontId="3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3" fontId="9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2" fontId="2" fillId="0" borderId="0" xfId="0" applyNumberFormat="1" applyFont="1" applyFill="1"/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" fillId="7" borderId="0" xfId="0" applyFont="1" applyFill="1" applyAlignment="1">
      <alignment horizontal="center" vertical="center"/>
    </xf>
    <xf numFmtId="0" fontId="2" fillId="0" borderId="1" xfId="0" applyFont="1" applyFill="1" applyBorder="1"/>
    <xf numFmtId="2" fontId="6" fillId="0" borderId="1" xfId="0" applyNumberFormat="1" applyFont="1" applyFill="1" applyBorder="1" applyAlignment="1">
      <alignment horizontal="center" vertical="center"/>
    </xf>
    <xf numFmtId="43" fontId="2" fillId="4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P314"/>
  <sheetViews>
    <sheetView tabSelected="1" view="pageBreakPreview" zoomScaleNormal="75" zoomScaleSheetLayoutView="100" workbookViewId="0">
      <pane ySplit="7" topLeftCell="A308" activePane="bottomLeft" state="frozen"/>
      <selection pane="bottomLeft" activeCell="N3" sqref="N3"/>
    </sheetView>
  </sheetViews>
  <sheetFormatPr defaultRowHeight="15.75" outlineLevelRow="2" x14ac:dyDescent="0.25"/>
  <cols>
    <col min="1" max="1" width="12.140625" style="1" customWidth="1"/>
    <col min="2" max="2" width="73.85546875" style="1" customWidth="1"/>
    <col min="3" max="3" width="12" style="1" hidden="1" customWidth="1"/>
    <col min="4" max="4" width="17" style="2" hidden="1" customWidth="1"/>
    <col min="5" max="5" width="14.7109375" style="1" customWidth="1"/>
    <col min="6" max="6" width="15.140625" style="3" hidden="1" customWidth="1"/>
    <col min="7" max="7" width="14.7109375" style="4" hidden="1" customWidth="1"/>
    <col min="8" max="8" width="13.28515625" style="4" hidden="1" customWidth="1"/>
    <col min="9" max="9" width="13.5703125" style="1" hidden="1" customWidth="1"/>
    <col min="10" max="10" width="14.28515625" style="1" hidden="1" customWidth="1"/>
    <col min="11" max="11" width="15.42578125" style="1" hidden="1" customWidth="1"/>
    <col min="12" max="12" width="14.42578125" style="1" hidden="1" customWidth="1"/>
    <col min="13" max="13" width="13.5703125" style="1" hidden="1" customWidth="1"/>
    <col min="14" max="14" width="15.42578125" style="2" customWidth="1"/>
    <col min="15" max="15" width="15.28515625" style="2" bestFit="1" customWidth="1"/>
    <col min="16" max="16" width="23" style="84" customWidth="1"/>
    <col min="17" max="16384" width="9.140625" style="1"/>
  </cols>
  <sheetData>
    <row r="1" spans="1:16" x14ac:dyDescent="0.25">
      <c r="J1" s="5"/>
      <c r="L1" s="5"/>
      <c r="M1" s="5"/>
      <c r="N1" s="5" t="s">
        <v>329</v>
      </c>
      <c r="P1" s="2"/>
    </row>
    <row r="2" spans="1:16" x14ac:dyDescent="0.25">
      <c r="J2" s="5"/>
      <c r="L2" s="5"/>
      <c r="M2" s="5"/>
      <c r="N2" s="5" t="s">
        <v>252</v>
      </c>
      <c r="P2" s="2"/>
    </row>
    <row r="3" spans="1:16" x14ac:dyDescent="0.25">
      <c r="J3" s="5"/>
      <c r="L3" s="5"/>
      <c r="M3" s="5"/>
      <c r="N3" s="5" t="s">
        <v>339</v>
      </c>
      <c r="P3" s="2"/>
    </row>
    <row r="4" spans="1:16" x14ac:dyDescent="0.25">
      <c r="J4" s="5"/>
      <c r="L4" s="5"/>
      <c r="M4" s="5"/>
      <c r="N4" s="5"/>
      <c r="P4" s="2"/>
    </row>
    <row r="5" spans="1:16" ht="18.75" customHeight="1" x14ac:dyDescent="0.25">
      <c r="A5" s="88" t="s">
        <v>338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</row>
    <row r="6" spans="1:16" ht="18.75" customHeight="1" x14ac:dyDescent="0.25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ht="63" x14ac:dyDescent="0.25">
      <c r="A7" s="6" t="s">
        <v>0</v>
      </c>
      <c r="B7" s="6" t="s">
        <v>1</v>
      </c>
      <c r="C7" s="6"/>
      <c r="D7" s="6"/>
      <c r="E7" s="6" t="s">
        <v>321</v>
      </c>
      <c r="F7" s="6">
        <v>4</v>
      </c>
      <c r="G7" s="7">
        <v>5</v>
      </c>
      <c r="H7" s="6">
        <v>6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 t="s">
        <v>317</v>
      </c>
      <c r="O7" s="6" t="s">
        <v>316</v>
      </c>
      <c r="P7" s="6" t="s">
        <v>318</v>
      </c>
    </row>
    <row r="8" spans="1:16" s="3" customFormat="1" ht="63.75" customHeight="1" x14ac:dyDescent="0.25">
      <c r="A8" s="9" t="s">
        <v>2</v>
      </c>
      <c r="B8" s="10"/>
      <c r="C8" s="9"/>
      <c r="D8" s="10"/>
      <c r="E8" s="9"/>
      <c r="F8" s="9"/>
      <c r="G8" s="9"/>
      <c r="H8" s="10"/>
      <c r="I8" s="9"/>
      <c r="J8" s="9"/>
      <c r="K8" s="9"/>
      <c r="L8" s="9"/>
      <c r="M8" s="9"/>
      <c r="N8" s="6"/>
      <c r="O8" s="6"/>
      <c r="P8" s="6"/>
    </row>
    <row r="9" spans="1:16" s="18" customFormat="1" ht="24.95" customHeight="1" outlineLevel="1" x14ac:dyDescent="0.25">
      <c r="A9" s="11"/>
      <c r="B9" s="12" t="s">
        <v>3</v>
      </c>
      <c r="C9" s="12"/>
      <c r="D9" s="13"/>
      <c r="E9" s="12"/>
      <c r="F9" s="14"/>
      <c r="G9" s="15"/>
      <c r="H9" s="11"/>
      <c r="I9" s="11"/>
      <c r="J9" s="11"/>
      <c r="K9" s="11"/>
      <c r="L9" s="11"/>
      <c r="M9" s="16"/>
      <c r="N9" s="17"/>
      <c r="O9" s="17"/>
      <c r="P9" s="17"/>
    </row>
    <row r="10" spans="1:16" s="26" customFormat="1" ht="33" customHeight="1" outlineLevel="2" x14ac:dyDescent="0.25">
      <c r="A10" s="19">
        <v>1</v>
      </c>
      <c r="B10" s="20" t="s">
        <v>59</v>
      </c>
      <c r="C10" s="21"/>
      <c r="D10" s="21" t="s">
        <v>4</v>
      </c>
      <c r="E10" s="22">
        <v>22473.282999999999</v>
      </c>
      <c r="F10" s="23">
        <v>2020</v>
      </c>
      <c r="G10" s="22">
        <f>H10+K10+L10</f>
        <v>22473.282999999999</v>
      </c>
      <c r="H10" s="22">
        <f t="shared" ref="H10:H16" si="0">I10+J10</f>
        <v>0</v>
      </c>
      <c r="I10" s="22"/>
      <c r="J10" s="22"/>
      <c r="K10" s="22">
        <f>E10-L10</f>
        <v>16854.962</v>
      </c>
      <c r="L10" s="22">
        <v>5618.3209999999999</v>
      </c>
      <c r="M10" s="22" t="s">
        <v>249</v>
      </c>
      <c r="N10" s="24">
        <v>182.34700000000001</v>
      </c>
      <c r="O10" s="25">
        <f>N10/E10*100</f>
        <v>0.81139457906528389</v>
      </c>
      <c r="P10" s="24" t="s">
        <v>323</v>
      </c>
    </row>
    <row r="11" spans="1:16" ht="47.25" outlineLevel="2" x14ac:dyDescent="0.25">
      <c r="A11" s="27">
        <f>A10+1</f>
        <v>2</v>
      </c>
      <c r="B11" s="28" t="s">
        <v>331</v>
      </c>
      <c r="C11" s="29"/>
      <c r="D11" s="29" t="s">
        <v>4</v>
      </c>
      <c r="E11" s="30">
        <v>17352.09</v>
      </c>
      <c r="F11" s="6">
        <v>2020</v>
      </c>
      <c r="G11" s="30">
        <f>H11+K11+L11</f>
        <v>17352.09</v>
      </c>
      <c r="H11" s="30">
        <f t="shared" si="0"/>
        <v>0</v>
      </c>
      <c r="I11" s="30"/>
      <c r="J11" s="30"/>
      <c r="K11" s="30">
        <f>E11-L11</f>
        <v>13014.066999999999</v>
      </c>
      <c r="L11" s="30">
        <v>4338.0230000000001</v>
      </c>
      <c r="M11" s="30" t="s">
        <v>6</v>
      </c>
      <c r="N11" s="8"/>
      <c r="O11" s="31">
        <f t="shared" ref="O11:O74" si="1">N11/E11*100</f>
        <v>0</v>
      </c>
      <c r="P11" s="8" t="s">
        <v>323</v>
      </c>
    </row>
    <row r="12" spans="1:16" ht="31.5" outlineLevel="2" x14ac:dyDescent="0.25">
      <c r="A12" s="27">
        <f t="shared" ref="A12:A74" si="2">A11+1</f>
        <v>3</v>
      </c>
      <c r="B12" s="32" t="s">
        <v>164</v>
      </c>
      <c r="C12" s="33"/>
      <c r="D12" s="29" t="s">
        <v>4</v>
      </c>
      <c r="E12" s="30">
        <v>12167.075999999999</v>
      </c>
      <c r="F12" s="6">
        <v>2020</v>
      </c>
      <c r="G12" s="30">
        <f>K12+L12</f>
        <v>12167.075999999999</v>
      </c>
      <c r="H12" s="30">
        <f t="shared" si="0"/>
        <v>0</v>
      </c>
      <c r="I12" s="30"/>
      <c r="J12" s="30"/>
      <c r="K12" s="30">
        <v>6083.5379999999996</v>
      </c>
      <c r="L12" s="30">
        <v>6083.5379999999996</v>
      </c>
      <c r="M12" s="30" t="s">
        <v>6</v>
      </c>
      <c r="N12" s="8"/>
      <c r="O12" s="31">
        <f t="shared" si="1"/>
        <v>0</v>
      </c>
      <c r="P12" s="8" t="s">
        <v>323</v>
      </c>
    </row>
    <row r="13" spans="1:16" ht="31.5" outlineLevel="2" x14ac:dyDescent="0.25">
      <c r="A13" s="27">
        <f t="shared" si="2"/>
        <v>4</v>
      </c>
      <c r="B13" s="32" t="s">
        <v>204</v>
      </c>
      <c r="C13" s="33"/>
      <c r="D13" s="29" t="s">
        <v>4</v>
      </c>
      <c r="E13" s="30">
        <v>6752.0739999999996</v>
      </c>
      <c r="F13" s="6">
        <v>2020</v>
      </c>
      <c r="G13" s="30">
        <v>6752.0739999999996</v>
      </c>
      <c r="H13" s="30">
        <f t="shared" si="0"/>
        <v>0</v>
      </c>
      <c r="I13" s="30"/>
      <c r="J13" s="30"/>
      <c r="K13" s="30">
        <v>3376.0369999999998</v>
      </c>
      <c r="L13" s="30">
        <v>3376.0369999999998</v>
      </c>
      <c r="M13" s="30" t="s">
        <v>6</v>
      </c>
      <c r="N13" s="8"/>
      <c r="O13" s="31">
        <f t="shared" si="1"/>
        <v>0</v>
      </c>
      <c r="P13" s="8" t="s">
        <v>319</v>
      </c>
    </row>
    <row r="14" spans="1:16" ht="31.5" outlineLevel="2" x14ac:dyDescent="0.25">
      <c r="A14" s="27">
        <f t="shared" si="2"/>
        <v>5</v>
      </c>
      <c r="B14" s="32" t="s">
        <v>205</v>
      </c>
      <c r="C14" s="33"/>
      <c r="D14" s="29" t="s">
        <v>4</v>
      </c>
      <c r="E14" s="30">
        <v>3704.22</v>
      </c>
      <c r="F14" s="6">
        <v>2020</v>
      </c>
      <c r="G14" s="30">
        <f>K14+L14</f>
        <v>3704.22</v>
      </c>
      <c r="H14" s="30">
        <f t="shared" si="0"/>
        <v>0</v>
      </c>
      <c r="I14" s="30"/>
      <c r="J14" s="30"/>
      <c r="K14" s="30">
        <v>1852.11</v>
      </c>
      <c r="L14" s="30">
        <v>1852.11</v>
      </c>
      <c r="M14" s="30" t="s">
        <v>6</v>
      </c>
      <c r="N14" s="8"/>
      <c r="O14" s="31">
        <f t="shared" si="1"/>
        <v>0</v>
      </c>
      <c r="P14" s="8" t="s">
        <v>323</v>
      </c>
    </row>
    <row r="15" spans="1:16" ht="31.5" outlineLevel="2" x14ac:dyDescent="0.25">
      <c r="A15" s="27">
        <f t="shared" si="2"/>
        <v>6</v>
      </c>
      <c r="B15" s="34" t="s">
        <v>37</v>
      </c>
      <c r="C15" s="29"/>
      <c r="D15" s="29" t="s">
        <v>4</v>
      </c>
      <c r="E15" s="30">
        <v>2277.5619999999999</v>
      </c>
      <c r="F15" s="6">
        <v>2020</v>
      </c>
      <c r="G15" s="30">
        <f>E15</f>
        <v>2277.5619999999999</v>
      </c>
      <c r="H15" s="30">
        <f t="shared" si="0"/>
        <v>0</v>
      </c>
      <c r="I15" s="30"/>
      <c r="J15" s="30"/>
      <c r="K15" s="30">
        <v>0</v>
      </c>
      <c r="L15" s="30">
        <f>G15</f>
        <v>2277.5619999999999</v>
      </c>
      <c r="M15" s="30" t="s">
        <v>6</v>
      </c>
      <c r="N15" s="8"/>
      <c r="O15" s="31">
        <f t="shared" si="1"/>
        <v>0</v>
      </c>
      <c r="P15" s="8" t="s">
        <v>323</v>
      </c>
    </row>
    <row r="16" spans="1:16" s="26" customFormat="1" ht="31.5" outlineLevel="2" x14ac:dyDescent="0.25">
      <c r="A16" s="19">
        <f t="shared" si="2"/>
        <v>7</v>
      </c>
      <c r="B16" s="20" t="s">
        <v>196</v>
      </c>
      <c r="C16" s="21"/>
      <c r="D16" s="21" t="s">
        <v>4</v>
      </c>
      <c r="E16" s="22">
        <v>1500</v>
      </c>
      <c r="F16" s="23">
        <v>2020</v>
      </c>
      <c r="G16" s="22">
        <f>E16</f>
        <v>1500</v>
      </c>
      <c r="H16" s="22">
        <f t="shared" si="0"/>
        <v>0</v>
      </c>
      <c r="I16" s="22"/>
      <c r="J16" s="22"/>
      <c r="K16" s="22">
        <v>0</v>
      </c>
      <c r="L16" s="22">
        <f>G16</f>
        <v>1500</v>
      </c>
      <c r="M16" s="22" t="s">
        <v>6</v>
      </c>
      <c r="N16" s="24">
        <v>1476.5434</v>
      </c>
      <c r="O16" s="25">
        <f t="shared" si="1"/>
        <v>98.43622666666667</v>
      </c>
      <c r="P16" s="24" t="s">
        <v>320</v>
      </c>
    </row>
    <row r="17" spans="1:16" ht="31.5" outlineLevel="2" x14ac:dyDescent="0.25">
      <c r="A17" s="27">
        <f t="shared" si="2"/>
        <v>8</v>
      </c>
      <c r="B17" s="35" t="s">
        <v>247</v>
      </c>
      <c r="C17" s="29"/>
      <c r="D17" s="29" t="s">
        <v>4</v>
      </c>
      <c r="E17" s="30">
        <v>1499.7280000000001</v>
      </c>
      <c r="F17" s="6">
        <v>2020</v>
      </c>
      <c r="G17" s="30">
        <f>E17</f>
        <v>1499.7280000000001</v>
      </c>
      <c r="H17" s="30">
        <v>0</v>
      </c>
      <c r="I17" s="30"/>
      <c r="J17" s="30"/>
      <c r="K17" s="30">
        <v>0</v>
      </c>
      <c r="L17" s="30">
        <f>G17</f>
        <v>1499.7280000000001</v>
      </c>
      <c r="M17" s="30" t="s">
        <v>6</v>
      </c>
      <c r="N17" s="8"/>
      <c r="O17" s="31">
        <f t="shared" si="1"/>
        <v>0</v>
      </c>
      <c r="P17" s="8" t="s">
        <v>319</v>
      </c>
    </row>
    <row r="18" spans="1:16" s="26" customFormat="1" ht="31.5" outlineLevel="2" x14ac:dyDescent="0.25">
      <c r="A18" s="19">
        <f t="shared" si="2"/>
        <v>9</v>
      </c>
      <c r="B18" s="36" t="s">
        <v>11</v>
      </c>
      <c r="C18" s="37"/>
      <c r="D18" s="21" t="s">
        <v>4</v>
      </c>
      <c r="E18" s="22">
        <v>1409.9190000000001</v>
      </c>
      <c r="F18" s="23">
        <v>2020</v>
      </c>
      <c r="G18" s="22">
        <f>H18+K18+L18</f>
        <v>1409.9190000000001</v>
      </c>
      <c r="H18" s="22">
        <f t="shared" ref="H18:H23" si="3">I18+J18</f>
        <v>0</v>
      </c>
      <c r="I18" s="22"/>
      <c r="J18" s="22"/>
      <c r="K18" s="22">
        <v>0</v>
      </c>
      <c r="L18" s="22">
        <f>E18</f>
        <v>1409.9190000000001</v>
      </c>
      <c r="M18" s="22" t="s">
        <v>6</v>
      </c>
      <c r="N18" s="24">
        <v>1272.1081300000001</v>
      </c>
      <c r="O18" s="25">
        <f t="shared" si="1"/>
        <v>90.22561792556877</v>
      </c>
      <c r="P18" s="24" t="s">
        <v>320</v>
      </c>
    </row>
    <row r="19" spans="1:16" s="26" customFormat="1" ht="31.5" outlineLevel="2" x14ac:dyDescent="0.25">
      <c r="A19" s="19">
        <f t="shared" si="2"/>
        <v>10</v>
      </c>
      <c r="B19" s="36" t="s">
        <v>12</v>
      </c>
      <c r="C19" s="21"/>
      <c r="D19" s="21" t="s">
        <v>4</v>
      </c>
      <c r="E19" s="22">
        <v>1372.6120000000001</v>
      </c>
      <c r="F19" s="23">
        <v>2020</v>
      </c>
      <c r="G19" s="22">
        <f>H19+K19+L19</f>
        <v>1372.6120000000001</v>
      </c>
      <c r="H19" s="22">
        <f t="shared" si="3"/>
        <v>0</v>
      </c>
      <c r="I19" s="22"/>
      <c r="J19" s="22"/>
      <c r="K19" s="22">
        <v>0</v>
      </c>
      <c r="L19" s="22">
        <f>E19</f>
        <v>1372.6120000000001</v>
      </c>
      <c r="M19" s="22" t="s">
        <v>6</v>
      </c>
      <c r="N19" s="24">
        <v>1251.87338</v>
      </c>
      <c r="O19" s="25">
        <f t="shared" si="1"/>
        <v>91.203732737292114</v>
      </c>
      <c r="P19" s="24" t="s">
        <v>320</v>
      </c>
    </row>
    <row r="20" spans="1:16" ht="63" outlineLevel="2" x14ac:dyDescent="0.25">
      <c r="A20" s="27">
        <f t="shared" si="2"/>
        <v>11</v>
      </c>
      <c r="B20" s="32" t="s">
        <v>209</v>
      </c>
      <c r="C20" s="29"/>
      <c r="D20" s="29" t="s">
        <v>4</v>
      </c>
      <c r="E20" s="30">
        <v>1040.9639999999999</v>
      </c>
      <c r="F20" s="6">
        <v>2020</v>
      </c>
      <c r="G20" s="30">
        <f>H20+K20+L20</f>
        <v>1040.9639999999999</v>
      </c>
      <c r="H20" s="30">
        <f t="shared" si="3"/>
        <v>0</v>
      </c>
      <c r="I20" s="30"/>
      <c r="J20" s="30"/>
      <c r="K20" s="30">
        <v>0</v>
      </c>
      <c r="L20" s="30">
        <f>E20</f>
        <v>1040.9639999999999</v>
      </c>
      <c r="M20" s="30" t="s">
        <v>249</v>
      </c>
      <c r="N20" s="8"/>
      <c r="O20" s="31">
        <f t="shared" si="1"/>
        <v>0</v>
      </c>
      <c r="P20" s="8" t="s">
        <v>319</v>
      </c>
    </row>
    <row r="21" spans="1:16" ht="31.5" outlineLevel="2" x14ac:dyDescent="0.25">
      <c r="A21" s="27">
        <f t="shared" si="2"/>
        <v>12</v>
      </c>
      <c r="B21" s="34" t="s">
        <v>210</v>
      </c>
      <c r="C21" s="29"/>
      <c r="D21" s="29" t="s">
        <v>4</v>
      </c>
      <c r="E21" s="30">
        <v>410</v>
      </c>
      <c r="F21" s="6">
        <v>2020</v>
      </c>
      <c r="G21" s="30">
        <f>E21</f>
        <v>410</v>
      </c>
      <c r="H21" s="30">
        <f t="shared" si="3"/>
        <v>0</v>
      </c>
      <c r="I21" s="30"/>
      <c r="J21" s="30"/>
      <c r="K21" s="30">
        <v>0</v>
      </c>
      <c r="L21" s="30">
        <f>G21</f>
        <v>410</v>
      </c>
      <c r="M21" s="30" t="s">
        <v>249</v>
      </c>
      <c r="N21" s="8"/>
      <c r="O21" s="31">
        <f t="shared" si="1"/>
        <v>0</v>
      </c>
      <c r="P21" s="8" t="s">
        <v>319</v>
      </c>
    </row>
    <row r="22" spans="1:16" ht="47.25" outlineLevel="2" x14ac:dyDescent="0.25">
      <c r="A22" s="27">
        <f t="shared" si="2"/>
        <v>13</v>
      </c>
      <c r="B22" s="38" t="s">
        <v>206</v>
      </c>
      <c r="C22" s="39"/>
      <c r="D22" s="29" t="s">
        <v>4</v>
      </c>
      <c r="E22" s="30">
        <v>186.4</v>
      </c>
      <c r="F22" s="6">
        <v>2020</v>
      </c>
      <c r="G22" s="30">
        <v>186.4</v>
      </c>
      <c r="H22" s="30">
        <f t="shared" si="3"/>
        <v>0</v>
      </c>
      <c r="I22" s="30"/>
      <c r="J22" s="30"/>
      <c r="K22" s="30">
        <v>0</v>
      </c>
      <c r="L22" s="30">
        <v>186.4</v>
      </c>
      <c r="M22" s="30" t="s">
        <v>249</v>
      </c>
      <c r="N22" s="8"/>
      <c r="O22" s="31">
        <f t="shared" si="1"/>
        <v>0</v>
      </c>
      <c r="P22" s="8" t="s">
        <v>320</v>
      </c>
    </row>
    <row r="23" spans="1:16" s="26" customFormat="1" ht="47.25" outlineLevel="2" x14ac:dyDescent="0.25">
      <c r="A23" s="19">
        <f t="shared" si="2"/>
        <v>14</v>
      </c>
      <c r="B23" s="36" t="s">
        <v>294</v>
      </c>
      <c r="C23" s="37"/>
      <c r="D23" s="21" t="s">
        <v>4</v>
      </c>
      <c r="E23" s="22">
        <v>107.864</v>
      </c>
      <c r="F23" s="23">
        <v>2020</v>
      </c>
      <c r="G23" s="22">
        <f>H23+L23</f>
        <v>107.864</v>
      </c>
      <c r="H23" s="22">
        <f t="shared" si="3"/>
        <v>0</v>
      </c>
      <c r="I23" s="22"/>
      <c r="J23" s="22"/>
      <c r="K23" s="22">
        <v>0</v>
      </c>
      <c r="L23" s="22">
        <f>E23</f>
        <v>107.864</v>
      </c>
      <c r="M23" s="22" t="s">
        <v>6</v>
      </c>
      <c r="N23" s="24">
        <v>107.864</v>
      </c>
      <c r="O23" s="25">
        <f t="shared" si="1"/>
        <v>100</v>
      </c>
      <c r="P23" s="24" t="s">
        <v>320</v>
      </c>
    </row>
    <row r="24" spans="1:16" s="26" customFormat="1" ht="35.25" customHeight="1" outlineLevel="2" x14ac:dyDescent="0.25">
      <c r="A24" s="19">
        <f t="shared" si="2"/>
        <v>15</v>
      </c>
      <c r="B24" s="40" t="s">
        <v>208</v>
      </c>
      <c r="C24" s="21"/>
      <c r="D24" s="21" t="s">
        <v>4</v>
      </c>
      <c r="E24" s="22">
        <f>G24</f>
        <v>99.379000000000005</v>
      </c>
      <c r="F24" s="23">
        <v>2020</v>
      </c>
      <c r="G24" s="22">
        <f>H24+K24+L24</f>
        <v>99.379000000000005</v>
      </c>
      <c r="H24" s="22">
        <v>0</v>
      </c>
      <c r="I24" s="22"/>
      <c r="J24" s="22"/>
      <c r="K24" s="22">
        <v>0</v>
      </c>
      <c r="L24" s="22">
        <v>99.379000000000005</v>
      </c>
      <c r="M24" s="22" t="s">
        <v>6</v>
      </c>
      <c r="N24" s="24">
        <v>99.379000000000005</v>
      </c>
      <c r="O24" s="25">
        <f t="shared" si="1"/>
        <v>100</v>
      </c>
      <c r="P24" s="24" t="s">
        <v>320</v>
      </c>
    </row>
    <row r="25" spans="1:16" s="26" customFormat="1" ht="31.5" outlineLevel="2" x14ac:dyDescent="0.25">
      <c r="A25" s="19">
        <f t="shared" si="2"/>
        <v>16</v>
      </c>
      <c r="B25" s="40" t="s">
        <v>207</v>
      </c>
      <c r="C25" s="21"/>
      <c r="D25" s="21" t="s">
        <v>4</v>
      </c>
      <c r="E25" s="22">
        <f>G25</f>
        <v>97.891000000000005</v>
      </c>
      <c r="F25" s="23">
        <v>2020</v>
      </c>
      <c r="G25" s="22">
        <f>H25+K25+L25</f>
        <v>97.891000000000005</v>
      </c>
      <c r="H25" s="22">
        <v>0</v>
      </c>
      <c r="I25" s="22"/>
      <c r="J25" s="22"/>
      <c r="K25" s="22">
        <v>0</v>
      </c>
      <c r="L25" s="22">
        <v>97.891000000000005</v>
      </c>
      <c r="M25" s="22" t="s">
        <v>6</v>
      </c>
      <c r="N25" s="24">
        <v>97.891000000000005</v>
      </c>
      <c r="O25" s="25">
        <f t="shared" si="1"/>
        <v>100</v>
      </c>
      <c r="P25" s="24" t="s">
        <v>320</v>
      </c>
    </row>
    <row r="26" spans="1:16" s="26" customFormat="1" ht="47.25" outlineLevel="2" x14ac:dyDescent="0.25">
      <c r="A26" s="19">
        <f t="shared" si="2"/>
        <v>17</v>
      </c>
      <c r="B26" s="20" t="s">
        <v>38</v>
      </c>
      <c r="C26" s="21"/>
      <c r="D26" s="21" t="s">
        <v>4</v>
      </c>
      <c r="E26" s="22">
        <v>69.825000000000003</v>
      </c>
      <c r="F26" s="23">
        <v>2020</v>
      </c>
      <c r="G26" s="22">
        <f>H26+K26+L26</f>
        <v>69.825000000000003</v>
      </c>
      <c r="H26" s="22">
        <f>I26+J26</f>
        <v>0</v>
      </c>
      <c r="I26" s="22"/>
      <c r="J26" s="22"/>
      <c r="K26" s="22">
        <v>0</v>
      </c>
      <c r="L26" s="22">
        <v>69.825000000000003</v>
      </c>
      <c r="M26" s="22" t="s">
        <v>6</v>
      </c>
      <c r="N26" s="24">
        <v>69.569000000000003</v>
      </c>
      <c r="O26" s="25">
        <f t="shared" si="1"/>
        <v>99.63336913712854</v>
      </c>
      <c r="P26" s="24" t="s">
        <v>320</v>
      </c>
    </row>
    <row r="27" spans="1:16" s="26" customFormat="1" ht="47.25" outlineLevel="2" x14ac:dyDescent="0.25">
      <c r="A27" s="19">
        <f t="shared" si="2"/>
        <v>18</v>
      </c>
      <c r="B27" s="40" t="s">
        <v>211</v>
      </c>
      <c r="C27" s="21"/>
      <c r="D27" s="21" t="s">
        <v>4</v>
      </c>
      <c r="E27" s="22">
        <f>G27</f>
        <v>59.021999999999998</v>
      </c>
      <c r="F27" s="23">
        <v>2020</v>
      </c>
      <c r="G27" s="22">
        <f>H27+K27+L27</f>
        <v>59.021999999999998</v>
      </c>
      <c r="H27" s="22">
        <v>0</v>
      </c>
      <c r="I27" s="22"/>
      <c r="J27" s="22"/>
      <c r="K27" s="22">
        <v>0</v>
      </c>
      <c r="L27" s="22">
        <v>59.021999999999998</v>
      </c>
      <c r="M27" s="22" t="s">
        <v>6</v>
      </c>
      <c r="N27" s="24">
        <v>59.021999999999998</v>
      </c>
      <c r="O27" s="25">
        <f t="shared" si="1"/>
        <v>100</v>
      </c>
      <c r="P27" s="24" t="s">
        <v>320</v>
      </c>
    </row>
    <row r="28" spans="1:16" s="26" customFormat="1" ht="33" customHeight="1" outlineLevel="2" x14ac:dyDescent="0.25">
      <c r="A28" s="19">
        <f t="shared" si="2"/>
        <v>19</v>
      </c>
      <c r="B28" s="20" t="s">
        <v>61</v>
      </c>
      <c r="C28" s="21"/>
      <c r="D28" s="21" t="s">
        <v>4</v>
      </c>
      <c r="E28" s="22">
        <v>55.715000000000003</v>
      </c>
      <c r="F28" s="23">
        <v>2020</v>
      </c>
      <c r="G28" s="22">
        <f t="shared" ref="G28:G41" si="4">E28</f>
        <v>55.715000000000003</v>
      </c>
      <c r="H28" s="22">
        <f t="shared" ref="H28:H45" si="5">I28+J28</f>
        <v>0</v>
      </c>
      <c r="I28" s="22"/>
      <c r="J28" s="22"/>
      <c r="K28" s="22">
        <v>0</v>
      </c>
      <c r="L28" s="22">
        <f t="shared" ref="L28:L41" si="6">G28</f>
        <v>55.715000000000003</v>
      </c>
      <c r="M28" s="22" t="s">
        <v>6</v>
      </c>
      <c r="N28" s="24">
        <f>55.715</f>
        <v>55.715000000000003</v>
      </c>
      <c r="O28" s="25">
        <f t="shared" si="1"/>
        <v>100</v>
      </c>
      <c r="P28" s="24" t="s">
        <v>320</v>
      </c>
    </row>
    <row r="29" spans="1:16" s="26" customFormat="1" ht="31.5" outlineLevel="2" x14ac:dyDescent="0.25">
      <c r="A29" s="19">
        <f t="shared" si="2"/>
        <v>20</v>
      </c>
      <c r="B29" s="20" t="s">
        <v>52</v>
      </c>
      <c r="C29" s="21"/>
      <c r="D29" s="21" t="s">
        <v>4</v>
      </c>
      <c r="E29" s="22">
        <v>51.572000000000003</v>
      </c>
      <c r="F29" s="23">
        <v>2020</v>
      </c>
      <c r="G29" s="22">
        <f t="shared" si="4"/>
        <v>51.572000000000003</v>
      </c>
      <c r="H29" s="22">
        <f t="shared" si="5"/>
        <v>0</v>
      </c>
      <c r="I29" s="22"/>
      <c r="J29" s="22"/>
      <c r="K29" s="22">
        <v>0</v>
      </c>
      <c r="L29" s="22">
        <f t="shared" si="6"/>
        <v>51.572000000000003</v>
      </c>
      <c r="M29" s="22" t="s">
        <v>6</v>
      </c>
      <c r="N29" s="24">
        <v>21.571999999999999</v>
      </c>
      <c r="O29" s="25">
        <f t="shared" si="1"/>
        <v>41.828899402776699</v>
      </c>
      <c r="P29" s="24" t="s">
        <v>320</v>
      </c>
    </row>
    <row r="30" spans="1:16" ht="31.5" outlineLevel="2" x14ac:dyDescent="0.25">
      <c r="A30" s="27">
        <f t="shared" si="2"/>
        <v>21</v>
      </c>
      <c r="B30" s="34" t="s">
        <v>40</v>
      </c>
      <c r="C30" s="29"/>
      <c r="D30" s="29" t="s">
        <v>4</v>
      </c>
      <c r="E30" s="30">
        <v>51.25</v>
      </c>
      <c r="F30" s="6">
        <v>2020</v>
      </c>
      <c r="G30" s="30">
        <f t="shared" si="4"/>
        <v>51.25</v>
      </c>
      <c r="H30" s="30">
        <f t="shared" si="5"/>
        <v>0</v>
      </c>
      <c r="I30" s="30"/>
      <c r="J30" s="30"/>
      <c r="K30" s="30">
        <v>0</v>
      </c>
      <c r="L30" s="30">
        <f t="shared" si="6"/>
        <v>51.25</v>
      </c>
      <c r="M30" s="30" t="s">
        <v>6</v>
      </c>
      <c r="N30" s="8"/>
      <c r="O30" s="31">
        <f t="shared" si="1"/>
        <v>0</v>
      </c>
      <c r="P30" s="8" t="s">
        <v>323</v>
      </c>
    </row>
    <row r="31" spans="1:16" ht="31.5" outlineLevel="2" x14ac:dyDescent="0.25">
      <c r="A31" s="27">
        <f t="shared" si="2"/>
        <v>22</v>
      </c>
      <c r="B31" s="34" t="s">
        <v>41</v>
      </c>
      <c r="C31" s="29"/>
      <c r="D31" s="29" t="s">
        <v>4</v>
      </c>
      <c r="E31" s="30">
        <v>51.25</v>
      </c>
      <c r="F31" s="6">
        <v>2020</v>
      </c>
      <c r="G31" s="30">
        <f t="shared" si="4"/>
        <v>51.25</v>
      </c>
      <c r="H31" s="30">
        <f t="shared" si="5"/>
        <v>0</v>
      </c>
      <c r="I31" s="30"/>
      <c r="J31" s="30"/>
      <c r="K31" s="30">
        <v>0</v>
      </c>
      <c r="L31" s="30">
        <f t="shared" si="6"/>
        <v>51.25</v>
      </c>
      <c r="M31" s="30" t="s">
        <v>6</v>
      </c>
      <c r="N31" s="8"/>
      <c r="O31" s="31">
        <f t="shared" si="1"/>
        <v>0</v>
      </c>
      <c r="P31" s="8" t="s">
        <v>323</v>
      </c>
    </row>
    <row r="32" spans="1:16" ht="31.5" outlineLevel="2" x14ac:dyDescent="0.25">
      <c r="A32" s="27">
        <f t="shared" si="2"/>
        <v>23</v>
      </c>
      <c r="B32" s="34" t="s">
        <v>43</v>
      </c>
      <c r="C32" s="29"/>
      <c r="D32" s="29" t="s">
        <v>4</v>
      </c>
      <c r="E32" s="30">
        <v>51.25</v>
      </c>
      <c r="F32" s="6">
        <v>2020</v>
      </c>
      <c r="G32" s="30">
        <f t="shared" si="4"/>
        <v>51.25</v>
      </c>
      <c r="H32" s="30">
        <f t="shared" si="5"/>
        <v>0</v>
      </c>
      <c r="I32" s="30"/>
      <c r="J32" s="30"/>
      <c r="K32" s="30">
        <v>0</v>
      </c>
      <c r="L32" s="30">
        <f t="shared" si="6"/>
        <v>51.25</v>
      </c>
      <c r="M32" s="30" t="s">
        <v>6</v>
      </c>
      <c r="N32" s="8"/>
      <c r="O32" s="31">
        <f t="shared" si="1"/>
        <v>0</v>
      </c>
      <c r="P32" s="8" t="s">
        <v>323</v>
      </c>
    </row>
    <row r="33" spans="1:16" ht="31.5" outlineLevel="2" x14ac:dyDescent="0.25">
      <c r="A33" s="27">
        <f t="shared" si="2"/>
        <v>24</v>
      </c>
      <c r="B33" s="34" t="s">
        <v>44</v>
      </c>
      <c r="C33" s="29"/>
      <c r="D33" s="29" t="s">
        <v>4</v>
      </c>
      <c r="E33" s="30">
        <v>51.25</v>
      </c>
      <c r="F33" s="6">
        <v>2020</v>
      </c>
      <c r="G33" s="30">
        <f t="shared" si="4"/>
        <v>51.25</v>
      </c>
      <c r="H33" s="30">
        <f t="shared" si="5"/>
        <v>0</v>
      </c>
      <c r="I33" s="30"/>
      <c r="J33" s="30"/>
      <c r="K33" s="30">
        <v>0</v>
      </c>
      <c r="L33" s="30">
        <f t="shared" si="6"/>
        <v>51.25</v>
      </c>
      <c r="M33" s="30" t="s">
        <v>6</v>
      </c>
      <c r="N33" s="8"/>
      <c r="O33" s="31">
        <f t="shared" si="1"/>
        <v>0</v>
      </c>
      <c r="P33" s="8" t="s">
        <v>323</v>
      </c>
    </row>
    <row r="34" spans="1:16" ht="31.5" outlineLevel="2" x14ac:dyDescent="0.25">
      <c r="A34" s="27">
        <f t="shared" si="2"/>
        <v>25</v>
      </c>
      <c r="B34" s="34" t="s">
        <v>45</v>
      </c>
      <c r="C34" s="29"/>
      <c r="D34" s="29" t="s">
        <v>4</v>
      </c>
      <c r="E34" s="30">
        <v>51.25</v>
      </c>
      <c r="F34" s="6">
        <v>2020</v>
      </c>
      <c r="G34" s="30">
        <f t="shared" si="4"/>
        <v>51.25</v>
      </c>
      <c r="H34" s="30">
        <f t="shared" si="5"/>
        <v>0</v>
      </c>
      <c r="I34" s="30"/>
      <c r="J34" s="30"/>
      <c r="K34" s="30">
        <v>0</v>
      </c>
      <c r="L34" s="30">
        <f t="shared" si="6"/>
        <v>51.25</v>
      </c>
      <c r="M34" s="30" t="s">
        <v>6</v>
      </c>
      <c r="N34" s="8"/>
      <c r="O34" s="31">
        <f t="shared" si="1"/>
        <v>0</v>
      </c>
      <c r="P34" s="8" t="s">
        <v>320</v>
      </c>
    </row>
    <row r="35" spans="1:16" ht="47.25" outlineLevel="2" x14ac:dyDescent="0.25">
      <c r="A35" s="27">
        <f t="shared" si="2"/>
        <v>26</v>
      </c>
      <c r="B35" s="34" t="s">
        <v>46</v>
      </c>
      <c r="C35" s="29"/>
      <c r="D35" s="29" t="s">
        <v>4</v>
      </c>
      <c r="E35" s="30">
        <v>51.25</v>
      </c>
      <c r="F35" s="6">
        <v>2020</v>
      </c>
      <c r="G35" s="30">
        <f t="shared" si="4"/>
        <v>51.25</v>
      </c>
      <c r="H35" s="30">
        <f t="shared" si="5"/>
        <v>0</v>
      </c>
      <c r="I35" s="30"/>
      <c r="J35" s="30"/>
      <c r="K35" s="30">
        <v>0</v>
      </c>
      <c r="L35" s="30">
        <f t="shared" si="6"/>
        <v>51.25</v>
      </c>
      <c r="M35" s="30" t="s">
        <v>6</v>
      </c>
      <c r="N35" s="8"/>
      <c r="O35" s="31">
        <f t="shared" si="1"/>
        <v>0</v>
      </c>
      <c r="P35" s="8" t="s">
        <v>323</v>
      </c>
    </row>
    <row r="36" spans="1:16" ht="31.5" outlineLevel="2" x14ac:dyDescent="0.25">
      <c r="A36" s="27">
        <f t="shared" si="2"/>
        <v>27</v>
      </c>
      <c r="B36" s="34" t="s">
        <v>47</v>
      </c>
      <c r="C36" s="29"/>
      <c r="D36" s="29" t="s">
        <v>4</v>
      </c>
      <c r="E36" s="30">
        <v>51.25</v>
      </c>
      <c r="F36" s="6">
        <v>2020</v>
      </c>
      <c r="G36" s="30">
        <f t="shared" si="4"/>
        <v>51.25</v>
      </c>
      <c r="H36" s="30">
        <f t="shared" si="5"/>
        <v>0</v>
      </c>
      <c r="I36" s="30"/>
      <c r="J36" s="30"/>
      <c r="K36" s="30">
        <v>0</v>
      </c>
      <c r="L36" s="30">
        <f t="shared" si="6"/>
        <v>51.25</v>
      </c>
      <c r="M36" s="30" t="s">
        <v>6</v>
      </c>
      <c r="N36" s="8"/>
      <c r="O36" s="31">
        <f t="shared" si="1"/>
        <v>0</v>
      </c>
      <c r="P36" s="8" t="s">
        <v>323</v>
      </c>
    </row>
    <row r="37" spans="1:16" ht="47.25" outlineLevel="2" x14ac:dyDescent="0.25">
      <c r="A37" s="27">
        <f t="shared" si="2"/>
        <v>28</v>
      </c>
      <c r="B37" s="35" t="s">
        <v>50</v>
      </c>
      <c r="C37" s="29"/>
      <c r="D37" s="29" t="s">
        <v>4</v>
      </c>
      <c r="E37" s="30">
        <v>51.25</v>
      </c>
      <c r="F37" s="6">
        <v>2020</v>
      </c>
      <c r="G37" s="30">
        <f t="shared" si="4"/>
        <v>51.25</v>
      </c>
      <c r="H37" s="30">
        <f t="shared" si="5"/>
        <v>0</v>
      </c>
      <c r="I37" s="30"/>
      <c r="J37" s="30"/>
      <c r="K37" s="30">
        <v>0</v>
      </c>
      <c r="L37" s="30">
        <f t="shared" si="6"/>
        <v>51.25</v>
      </c>
      <c r="M37" s="30" t="s">
        <v>6</v>
      </c>
      <c r="N37" s="8">
        <v>35</v>
      </c>
      <c r="O37" s="31">
        <f t="shared" si="1"/>
        <v>68.292682926829272</v>
      </c>
      <c r="P37" s="8" t="s">
        <v>320</v>
      </c>
    </row>
    <row r="38" spans="1:16" s="26" customFormat="1" ht="31.5" outlineLevel="2" x14ac:dyDescent="0.25">
      <c r="A38" s="19">
        <f t="shared" si="2"/>
        <v>29</v>
      </c>
      <c r="B38" s="20" t="s">
        <v>212</v>
      </c>
      <c r="C38" s="21"/>
      <c r="D38" s="21" t="s">
        <v>4</v>
      </c>
      <c r="E38" s="22">
        <v>48</v>
      </c>
      <c r="F38" s="23">
        <v>2020</v>
      </c>
      <c r="G38" s="22">
        <f t="shared" si="4"/>
        <v>48</v>
      </c>
      <c r="H38" s="22">
        <f t="shared" si="5"/>
        <v>0</v>
      </c>
      <c r="I38" s="22"/>
      <c r="J38" s="22"/>
      <c r="K38" s="22">
        <v>0</v>
      </c>
      <c r="L38" s="22">
        <f t="shared" si="6"/>
        <v>48</v>
      </c>
      <c r="M38" s="22" t="s">
        <v>6</v>
      </c>
      <c r="N38" s="24">
        <v>48</v>
      </c>
      <c r="O38" s="25">
        <f t="shared" si="1"/>
        <v>100</v>
      </c>
      <c r="P38" s="24" t="s">
        <v>320</v>
      </c>
    </row>
    <row r="39" spans="1:16" s="26" customFormat="1" ht="31.5" outlineLevel="2" x14ac:dyDescent="0.25">
      <c r="A39" s="19">
        <f t="shared" si="2"/>
        <v>30</v>
      </c>
      <c r="B39" s="20" t="s">
        <v>62</v>
      </c>
      <c r="C39" s="21"/>
      <c r="D39" s="21" t="s">
        <v>4</v>
      </c>
      <c r="E39" s="22">
        <v>44.805999999999997</v>
      </c>
      <c r="F39" s="23">
        <v>2020</v>
      </c>
      <c r="G39" s="22">
        <f t="shared" si="4"/>
        <v>44.805999999999997</v>
      </c>
      <c r="H39" s="22">
        <f t="shared" si="5"/>
        <v>0</v>
      </c>
      <c r="I39" s="22"/>
      <c r="J39" s="22"/>
      <c r="K39" s="22">
        <v>0</v>
      </c>
      <c r="L39" s="22">
        <f t="shared" si="6"/>
        <v>44.805999999999997</v>
      </c>
      <c r="M39" s="22" t="s">
        <v>6</v>
      </c>
      <c r="N39" s="24">
        <v>44.805999999999997</v>
      </c>
      <c r="O39" s="25">
        <f t="shared" si="1"/>
        <v>100</v>
      </c>
      <c r="P39" s="24" t="s">
        <v>320</v>
      </c>
    </row>
    <row r="40" spans="1:16" ht="31.5" outlineLevel="2" x14ac:dyDescent="0.25">
      <c r="A40" s="27">
        <f t="shared" si="2"/>
        <v>31</v>
      </c>
      <c r="B40" s="41" t="s">
        <v>332</v>
      </c>
      <c r="C40" s="29"/>
      <c r="D40" s="29" t="s">
        <v>4</v>
      </c>
      <c r="E40" s="30">
        <v>41.058</v>
      </c>
      <c r="F40" s="6">
        <v>2020</v>
      </c>
      <c r="G40" s="30">
        <f t="shared" si="4"/>
        <v>41.058</v>
      </c>
      <c r="H40" s="30">
        <f t="shared" si="5"/>
        <v>0</v>
      </c>
      <c r="I40" s="30"/>
      <c r="J40" s="30"/>
      <c r="K40" s="30">
        <v>0</v>
      </c>
      <c r="L40" s="30">
        <f t="shared" si="6"/>
        <v>41.058</v>
      </c>
      <c r="M40" s="30" t="s">
        <v>6</v>
      </c>
      <c r="N40" s="8">
        <v>41.058</v>
      </c>
      <c r="O40" s="31">
        <f>N40/E40*100</f>
        <v>100</v>
      </c>
      <c r="P40" s="8" t="s">
        <v>320</v>
      </c>
    </row>
    <row r="41" spans="1:16" s="26" customFormat="1" ht="47.25" outlineLevel="2" x14ac:dyDescent="0.25">
      <c r="A41" s="19">
        <f t="shared" si="2"/>
        <v>32</v>
      </c>
      <c r="B41" s="20" t="s">
        <v>63</v>
      </c>
      <c r="C41" s="21"/>
      <c r="D41" s="21" t="s">
        <v>4</v>
      </c>
      <c r="E41" s="22">
        <v>38</v>
      </c>
      <c r="F41" s="23">
        <v>2020</v>
      </c>
      <c r="G41" s="22">
        <f t="shared" si="4"/>
        <v>38</v>
      </c>
      <c r="H41" s="22">
        <f t="shared" si="5"/>
        <v>0</v>
      </c>
      <c r="I41" s="22"/>
      <c r="J41" s="22"/>
      <c r="K41" s="22">
        <v>0</v>
      </c>
      <c r="L41" s="22">
        <f t="shared" si="6"/>
        <v>38</v>
      </c>
      <c r="M41" s="22" t="s">
        <v>6</v>
      </c>
      <c r="N41" s="24">
        <v>38</v>
      </c>
      <c r="O41" s="25">
        <f t="shared" si="1"/>
        <v>100</v>
      </c>
      <c r="P41" s="24" t="s">
        <v>320</v>
      </c>
    </row>
    <row r="42" spans="1:16" ht="31.5" outlineLevel="2" x14ac:dyDescent="0.25">
      <c r="A42" s="27">
        <f t="shared" si="2"/>
        <v>33</v>
      </c>
      <c r="B42" s="28" t="s">
        <v>173</v>
      </c>
      <c r="C42" s="29"/>
      <c r="D42" s="29" t="s">
        <v>4</v>
      </c>
      <c r="E42" s="30">
        <f>G42</f>
        <v>35.286000000000001</v>
      </c>
      <c r="F42" s="6">
        <v>2020</v>
      </c>
      <c r="G42" s="30">
        <f>H42+K42+L42</f>
        <v>35.286000000000001</v>
      </c>
      <c r="H42" s="30">
        <f t="shared" si="5"/>
        <v>0</v>
      </c>
      <c r="I42" s="30"/>
      <c r="J42" s="30"/>
      <c r="K42" s="30">
        <v>0</v>
      </c>
      <c r="L42" s="30">
        <v>35.286000000000001</v>
      </c>
      <c r="M42" s="30" t="s">
        <v>6</v>
      </c>
      <c r="N42" s="8"/>
      <c r="O42" s="31">
        <f t="shared" si="1"/>
        <v>0</v>
      </c>
      <c r="P42" s="8" t="s">
        <v>320</v>
      </c>
    </row>
    <row r="43" spans="1:16" s="26" customFormat="1" ht="31.5" outlineLevel="2" x14ac:dyDescent="0.25">
      <c r="A43" s="27">
        <f t="shared" si="2"/>
        <v>34</v>
      </c>
      <c r="B43" s="35" t="s">
        <v>60</v>
      </c>
      <c r="C43" s="29"/>
      <c r="D43" s="29" t="s">
        <v>4</v>
      </c>
      <c r="E43" s="30">
        <v>34.308</v>
      </c>
      <c r="F43" s="6">
        <v>2020</v>
      </c>
      <c r="G43" s="30">
        <f>E43</f>
        <v>34.308</v>
      </c>
      <c r="H43" s="30">
        <f t="shared" si="5"/>
        <v>0</v>
      </c>
      <c r="I43" s="30"/>
      <c r="J43" s="30"/>
      <c r="K43" s="30">
        <v>0</v>
      </c>
      <c r="L43" s="30">
        <f>G43</f>
        <v>34.308</v>
      </c>
      <c r="M43" s="30" t="s">
        <v>6</v>
      </c>
      <c r="N43" s="8">
        <v>33.578000000000003</v>
      </c>
      <c r="O43" s="31">
        <f t="shared" si="1"/>
        <v>97.872216392678098</v>
      </c>
      <c r="P43" s="8" t="s">
        <v>320</v>
      </c>
    </row>
    <row r="44" spans="1:16" s="26" customFormat="1" ht="31.5" outlineLevel="2" x14ac:dyDescent="0.25">
      <c r="A44" s="27">
        <f t="shared" si="2"/>
        <v>35</v>
      </c>
      <c r="B44" s="34" t="s">
        <v>42</v>
      </c>
      <c r="C44" s="29"/>
      <c r="D44" s="29" t="s">
        <v>4</v>
      </c>
      <c r="E44" s="30">
        <v>30.75</v>
      </c>
      <c r="F44" s="6">
        <v>2020</v>
      </c>
      <c r="G44" s="30">
        <f>E44</f>
        <v>30.75</v>
      </c>
      <c r="H44" s="30">
        <f t="shared" si="5"/>
        <v>0</v>
      </c>
      <c r="I44" s="30"/>
      <c r="J44" s="30"/>
      <c r="K44" s="30">
        <v>0</v>
      </c>
      <c r="L44" s="30">
        <f>G44</f>
        <v>30.75</v>
      </c>
      <c r="M44" s="30" t="s">
        <v>6</v>
      </c>
      <c r="N44" s="8">
        <v>30</v>
      </c>
      <c r="O44" s="31">
        <f t="shared" si="1"/>
        <v>97.560975609756099</v>
      </c>
      <c r="P44" s="8" t="s">
        <v>320</v>
      </c>
    </row>
    <row r="45" spans="1:16" s="26" customFormat="1" ht="31.5" outlineLevel="2" x14ac:dyDescent="0.25">
      <c r="A45" s="27">
        <f t="shared" si="2"/>
        <v>36</v>
      </c>
      <c r="B45" s="28" t="s">
        <v>174</v>
      </c>
      <c r="C45" s="29"/>
      <c r="D45" s="29" t="s">
        <v>4</v>
      </c>
      <c r="E45" s="30">
        <f>G45</f>
        <v>30</v>
      </c>
      <c r="F45" s="6">
        <v>2020</v>
      </c>
      <c r="G45" s="30">
        <f>H45+K45+L45</f>
        <v>30</v>
      </c>
      <c r="H45" s="30">
        <f t="shared" si="5"/>
        <v>0</v>
      </c>
      <c r="I45" s="30"/>
      <c r="J45" s="30"/>
      <c r="K45" s="30">
        <v>0</v>
      </c>
      <c r="L45" s="30">
        <v>30</v>
      </c>
      <c r="M45" s="30" t="s">
        <v>6</v>
      </c>
      <c r="N45" s="8">
        <v>30</v>
      </c>
      <c r="O45" s="31">
        <f t="shared" si="1"/>
        <v>100</v>
      </c>
      <c r="P45" s="8" t="s">
        <v>320</v>
      </c>
    </row>
    <row r="46" spans="1:16" s="26" customFormat="1" ht="31.5" outlineLevel="2" x14ac:dyDescent="0.25">
      <c r="A46" s="27">
        <f t="shared" si="2"/>
        <v>37</v>
      </c>
      <c r="B46" s="28" t="s">
        <v>213</v>
      </c>
      <c r="C46" s="29"/>
      <c r="D46" s="29" t="s">
        <v>4</v>
      </c>
      <c r="E46" s="30">
        <f>G46</f>
        <v>30</v>
      </c>
      <c r="F46" s="6">
        <v>2020</v>
      </c>
      <c r="G46" s="30">
        <f>H46+K46+L46</f>
        <v>30</v>
      </c>
      <c r="H46" s="30">
        <v>0</v>
      </c>
      <c r="I46" s="30"/>
      <c r="J46" s="30"/>
      <c r="K46" s="30">
        <v>0</v>
      </c>
      <c r="L46" s="30">
        <v>30</v>
      </c>
      <c r="M46" s="30" t="s">
        <v>6</v>
      </c>
      <c r="N46" s="8">
        <v>30</v>
      </c>
      <c r="O46" s="31">
        <f t="shared" si="1"/>
        <v>100</v>
      </c>
      <c r="P46" s="8" t="s">
        <v>320</v>
      </c>
    </row>
    <row r="47" spans="1:16" ht="33.75" customHeight="1" outlineLevel="2" x14ac:dyDescent="0.25">
      <c r="A47" s="27">
        <f t="shared" si="2"/>
        <v>38</v>
      </c>
      <c r="B47" s="28" t="s">
        <v>67</v>
      </c>
      <c r="C47" s="29"/>
      <c r="D47" s="29" t="s">
        <v>4</v>
      </c>
      <c r="E47" s="30">
        <v>25.963000000000001</v>
      </c>
      <c r="F47" s="6">
        <v>2020</v>
      </c>
      <c r="G47" s="30">
        <f>E47</f>
        <v>25.963000000000001</v>
      </c>
      <c r="H47" s="30">
        <f t="shared" ref="H47:H63" si="7">I47+J47</f>
        <v>0</v>
      </c>
      <c r="I47" s="30"/>
      <c r="J47" s="30"/>
      <c r="K47" s="30">
        <v>0</v>
      </c>
      <c r="L47" s="30">
        <f>G47</f>
        <v>25.963000000000001</v>
      </c>
      <c r="M47" s="30" t="s">
        <v>6</v>
      </c>
      <c r="N47" s="8"/>
      <c r="O47" s="31">
        <f t="shared" si="1"/>
        <v>0</v>
      </c>
      <c r="P47" s="8" t="s">
        <v>320</v>
      </c>
    </row>
    <row r="48" spans="1:16" ht="47.25" outlineLevel="2" x14ac:dyDescent="0.25">
      <c r="A48" s="27">
        <f t="shared" si="2"/>
        <v>39</v>
      </c>
      <c r="B48" s="28" t="s">
        <v>68</v>
      </c>
      <c r="C48" s="29"/>
      <c r="D48" s="29" t="s">
        <v>4</v>
      </c>
      <c r="E48" s="30">
        <v>25</v>
      </c>
      <c r="F48" s="6">
        <v>2020</v>
      </c>
      <c r="G48" s="30">
        <f>E48</f>
        <v>25</v>
      </c>
      <c r="H48" s="30">
        <f t="shared" si="7"/>
        <v>0</v>
      </c>
      <c r="I48" s="30"/>
      <c r="J48" s="30"/>
      <c r="K48" s="30">
        <v>0</v>
      </c>
      <c r="L48" s="30">
        <f>G48</f>
        <v>25</v>
      </c>
      <c r="M48" s="30" t="s">
        <v>6</v>
      </c>
      <c r="N48" s="8"/>
      <c r="O48" s="31">
        <f t="shared" si="1"/>
        <v>0</v>
      </c>
      <c r="P48" s="8" t="s">
        <v>320</v>
      </c>
    </row>
    <row r="49" spans="1:16" ht="31.5" outlineLevel="2" x14ac:dyDescent="0.25">
      <c r="A49" s="27">
        <f t="shared" si="2"/>
        <v>40</v>
      </c>
      <c r="B49" s="34" t="s">
        <v>39</v>
      </c>
      <c r="C49" s="29"/>
      <c r="D49" s="29" t="s">
        <v>4</v>
      </c>
      <c r="E49" s="30">
        <v>21.25</v>
      </c>
      <c r="F49" s="6">
        <v>2020</v>
      </c>
      <c r="G49" s="30">
        <f>E49</f>
        <v>21.25</v>
      </c>
      <c r="H49" s="30">
        <f t="shared" si="7"/>
        <v>0</v>
      </c>
      <c r="I49" s="30"/>
      <c r="J49" s="30"/>
      <c r="K49" s="30">
        <v>0</v>
      </c>
      <c r="L49" s="30">
        <f>G49</f>
        <v>21.25</v>
      </c>
      <c r="M49" s="30" t="s">
        <v>6</v>
      </c>
      <c r="N49" s="8"/>
      <c r="O49" s="31">
        <f t="shared" si="1"/>
        <v>0</v>
      </c>
      <c r="P49" s="8" t="s">
        <v>323</v>
      </c>
    </row>
    <row r="50" spans="1:16" s="26" customFormat="1" ht="47.25" outlineLevel="2" x14ac:dyDescent="0.25">
      <c r="A50" s="27">
        <f t="shared" si="2"/>
        <v>41</v>
      </c>
      <c r="B50" s="28" t="s">
        <v>65</v>
      </c>
      <c r="C50" s="29"/>
      <c r="D50" s="29" t="s">
        <v>8</v>
      </c>
      <c r="E50" s="30">
        <v>49.817</v>
      </c>
      <c r="F50" s="6">
        <v>2020</v>
      </c>
      <c r="G50" s="30">
        <f>E50</f>
        <v>49.817</v>
      </c>
      <c r="H50" s="30">
        <f t="shared" si="7"/>
        <v>0</v>
      </c>
      <c r="I50" s="30"/>
      <c r="J50" s="30"/>
      <c r="K50" s="30">
        <v>0</v>
      </c>
      <c r="L50" s="30">
        <f>G50</f>
        <v>49.817</v>
      </c>
      <c r="M50" s="30" t="s">
        <v>6</v>
      </c>
      <c r="N50" s="8">
        <v>49.817</v>
      </c>
      <c r="O50" s="31">
        <f t="shared" si="1"/>
        <v>100</v>
      </c>
      <c r="P50" s="8" t="s">
        <v>320</v>
      </c>
    </row>
    <row r="51" spans="1:16" s="26" customFormat="1" ht="32.25" customHeight="1" outlineLevel="2" x14ac:dyDescent="0.25">
      <c r="A51" s="27">
        <f t="shared" si="2"/>
        <v>42</v>
      </c>
      <c r="B51" s="28" t="s">
        <v>9</v>
      </c>
      <c r="C51" s="39" t="s">
        <v>172</v>
      </c>
      <c r="D51" s="29" t="s">
        <v>10</v>
      </c>
      <c r="E51" s="30">
        <v>3233.74</v>
      </c>
      <c r="F51" s="6">
        <v>2020</v>
      </c>
      <c r="G51" s="30">
        <v>3233.74</v>
      </c>
      <c r="H51" s="30">
        <f t="shared" si="7"/>
        <v>0</v>
      </c>
      <c r="I51" s="30"/>
      <c r="J51" s="30"/>
      <c r="K51" s="30"/>
      <c r="L51" s="30">
        <v>646.75</v>
      </c>
      <c r="M51" s="30" t="s">
        <v>6</v>
      </c>
      <c r="N51" s="8">
        <v>1392.4797000000001</v>
      </c>
      <c r="O51" s="31">
        <f t="shared" si="1"/>
        <v>43.06096655884518</v>
      </c>
      <c r="P51" s="8" t="s">
        <v>320</v>
      </c>
    </row>
    <row r="52" spans="1:16" ht="31.5" outlineLevel="2" x14ac:dyDescent="0.25">
      <c r="A52" s="27">
        <f t="shared" si="2"/>
        <v>43</v>
      </c>
      <c r="B52" s="28" t="s">
        <v>64</v>
      </c>
      <c r="C52" s="29"/>
      <c r="D52" s="29" t="s">
        <v>10</v>
      </c>
      <c r="E52" s="30">
        <v>35</v>
      </c>
      <c r="F52" s="6">
        <v>2020</v>
      </c>
      <c r="G52" s="30">
        <f>E52</f>
        <v>35</v>
      </c>
      <c r="H52" s="30">
        <f t="shared" si="7"/>
        <v>0</v>
      </c>
      <c r="I52" s="30"/>
      <c r="J52" s="30"/>
      <c r="K52" s="30"/>
      <c r="L52" s="30">
        <f>G52</f>
        <v>35</v>
      </c>
      <c r="M52" s="30" t="s">
        <v>6</v>
      </c>
      <c r="N52" s="8">
        <v>35</v>
      </c>
      <c r="O52" s="31">
        <f t="shared" si="1"/>
        <v>100</v>
      </c>
      <c r="P52" s="8" t="s">
        <v>320</v>
      </c>
    </row>
    <row r="53" spans="1:16" ht="48" customHeight="1" outlineLevel="2" x14ac:dyDescent="0.25">
      <c r="A53" s="27">
        <f t="shared" si="2"/>
        <v>44</v>
      </c>
      <c r="B53" s="32" t="s">
        <v>13</v>
      </c>
      <c r="C53" s="29" t="s">
        <v>192</v>
      </c>
      <c r="D53" s="29" t="s">
        <v>4</v>
      </c>
      <c r="E53" s="30">
        <v>67956.899999999994</v>
      </c>
      <c r="F53" s="6" t="s">
        <v>5</v>
      </c>
      <c r="G53" s="30">
        <f>H53+K53+L53</f>
        <v>67956.899999999994</v>
      </c>
      <c r="H53" s="30">
        <f t="shared" si="7"/>
        <v>61161.209999999992</v>
      </c>
      <c r="I53" s="30">
        <f>E53-L53</f>
        <v>61161.209999999992</v>
      </c>
      <c r="J53" s="30"/>
      <c r="K53" s="30"/>
      <c r="L53" s="30">
        <v>6795.69</v>
      </c>
      <c r="M53" s="30" t="s">
        <v>249</v>
      </c>
      <c r="N53" s="8"/>
      <c r="O53" s="31">
        <f t="shared" si="1"/>
        <v>0</v>
      </c>
      <c r="P53" s="8" t="s">
        <v>323</v>
      </c>
    </row>
    <row r="54" spans="1:16" ht="31.5" outlineLevel="2" x14ac:dyDescent="0.25">
      <c r="A54" s="27">
        <f t="shared" si="2"/>
        <v>45</v>
      </c>
      <c r="B54" s="42" t="s">
        <v>215</v>
      </c>
      <c r="C54" s="27"/>
      <c r="D54" s="29" t="s">
        <v>4</v>
      </c>
      <c r="E54" s="30">
        <v>4000</v>
      </c>
      <c r="F54" s="6" t="s">
        <v>5</v>
      </c>
      <c r="G54" s="30">
        <v>4000</v>
      </c>
      <c r="H54" s="30">
        <f t="shared" si="7"/>
        <v>0</v>
      </c>
      <c r="I54" s="30"/>
      <c r="J54" s="30"/>
      <c r="K54" s="30"/>
      <c r="L54" s="30" t="s">
        <v>7</v>
      </c>
      <c r="M54" s="30" t="s">
        <v>6</v>
      </c>
      <c r="N54" s="8"/>
      <c r="O54" s="31">
        <f t="shared" si="1"/>
        <v>0</v>
      </c>
      <c r="P54" s="8" t="s">
        <v>323</v>
      </c>
    </row>
    <row r="55" spans="1:16" s="26" customFormat="1" ht="31.5" outlineLevel="2" x14ac:dyDescent="0.25">
      <c r="A55" s="27">
        <f t="shared" si="2"/>
        <v>46</v>
      </c>
      <c r="B55" s="32" t="s">
        <v>214</v>
      </c>
      <c r="C55" s="39"/>
      <c r="D55" s="29" t="s">
        <v>4</v>
      </c>
      <c r="E55" s="30">
        <v>3703.058</v>
      </c>
      <c r="F55" s="6" t="s">
        <v>5</v>
      </c>
      <c r="G55" s="30">
        <v>3703.058</v>
      </c>
      <c r="H55" s="30">
        <f t="shared" si="7"/>
        <v>0</v>
      </c>
      <c r="I55" s="30"/>
      <c r="J55" s="30"/>
      <c r="K55" s="30">
        <v>2962.4479999999999</v>
      </c>
      <c r="L55" s="30">
        <v>740.61</v>
      </c>
      <c r="M55" s="30" t="s">
        <v>6</v>
      </c>
      <c r="N55" s="43">
        <v>144.01075</v>
      </c>
      <c r="O55" s="31">
        <f t="shared" si="1"/>
        <v>3.8889682527251801</v>
      </c>
      <c r="P55" s="8" t="s">
        <v>320</v>
      </c>
    </row>
    <row r="56" spans="1:16" outlineLevel="2" x14ac:dyDescent="0.25">
      <c r="A56" s="27">
        <f t="shared" si="2"/>
        <v>47</v>
      </c>
      <c r="B56" s="34" t="s">
        <v>33</v>
      </c>
      <c r="C56" s="29"/>
      <c r="D56" s="29" t="s">
        <v>4</v>
      </c>
      <c r="E56" s="30">
        <v>3587.5</v>
      </c>
      <c r="F56" s="6" t="s">
        <v>5</v>
      </c>
      <c r="G56" s="30">
        <f>E56</f>
        <v>3587.5</v>
      </c>
      <c r="H56" s="30">
        <f t="shared" si="7"/>
        <v>0</v>
      </c>
      <c r="I56" s="30"/>
      <c r="J56" s="30"/>
      <c r="K56" s="30"/>
      <c r="L56" s="30">
        <f>G56</f>
        <v>3587.5</v>
      </c>
      <c r="M56" s="30" t="s">
        <v>6</v>
      </c>
      <c r="N56" s="8"/>
      <c r="O56" s="31">
        <f t="shared" si="1"/>
        <v>0</v>
      </c>
      <c r="P56" s="8" t="s">
        <v>319</v>
      </c>
    </row>
    <row r="57" spans="1:16" ht="31.5" outlineLevel="2" x14ac:dyDescent="0.25">
      <c r="A57" s="27">
        <f t="shared" si="2"/>
        <v>48</v>
      </c>
      <c r="B57" s="34" t="s">
        <v>31</v>
      </c>
      <c r="C57" s="29"/>
      <c r="D57" s="29" t="s">
        <v>4</v>
      </c>
      <c r="E57" s="30">
        <v>2562.5</v>
      </c>
      <c r="F57" s="6" t="s">
        <v>5</v>
      </c>
      <c r="G57" s="30">
        <f>E57</f>
        <v>2562.5</v>
      </c>
      <c r="H57" s="30">
        <f t="shared" si="7"/>
        <v>0</v>
      </c>
      <c r="I57" s="30"/>
      <c r="J57" s="30"/>
      <c r="K57" s="30"/>
      <c r="L57" s="30">
        <f>G57</f>
        <v>2562.5</v>
      </c>
      <c r="M57" s="30" t="s">
        <v>6</v>
      </c>
      <c r="N57" s="8"/>
      <c r="O57" s="31">
        <f t="shared" si="1"/>
        <v>0</v>
      </c>
      <c r="P57" s="8" t="s">
        <v>323</v>
      </c>
    </row>
    <row r="58" spans="1:16" ht="31.5" outlineLevel="2" x14ac:dyDescent="0.25">
      <c r="A58" s="27">
        <f t="shared" si="2"/>
        <v>49</v>
      </c>
      <c r="B58" s="32" t="s">
        <v>216</v>
      </c>
      <c r="C58" s="39"/>
      <c r="D58" s="29" t="s">
        <v>4</v>
      </c>
      <c r="E58" s="30">
        <v>2500</v>
      </c>
      <c r="F58" s="6" t="s">
        <v>5</v>
      </c>
      <c r="G58" s="30">
        <v>2500</v>
      </c>
      <c r="H58" s="30">
        <f t="shared" si="7"/>
        <v>0</v>
      </c>
      <c r="I58" s="30"/>
      <c r="J58" s="30"/>
      <c r="K58" s="30"/>
      <c r="L58" s="30">
        <v>2500</v>
      </c>
      <c r="M58" s="30" t="s">
        <v>6</v>
      </c>
      <c r="N58" s="8">
        <v>1437.0519999999999</v>
      </c>
      <c r="O58" s="31">
        <f t="shared" si="1"/>
        <v>57.482079999999989</v>
      </c>
      <c r="P58" s="8" t="s">
        <v>320</v>
      </c>
    </row>
    <row r="59" spans="1:16" ht="31.5" outlineLevel="2" x14ac:dyDescent="0.25">
      <c r="A59" s="27">
        <f t="shared" si="2"/>
        <v>50</v>
      </c>
      <c r="B59" s="32" t="s">
        <v>217</v>
      </c>
      <c r="C59" s="29"/>
      <c r="D59" s="29" t="s">
        <v>4</v>
      </c>
      <c r="E59" s="30">
        <v>2500</v>
      </c>
      <c r="F59" s="6" t="s">
        <v>5</v>
      </c>
      <c r="G59" s="30">
        <v>2500</v>
      </c>
      <c r="H59" s="30">
        <f t="shared" si="7"/>
        <v>0</v>
      </c>
      <c r="I59" s="30"/>
      <c r="J59" s="30"/>
      <c r="K59" s="30"/>
      <c r="L59" s="30">
        <v>2500</v>
      </c>
      <c r="M59" s="30" t="s">
        <v>6</v>
      </c>
      <c r="N59" s="8"/>
      <c r="O59" s="31">
        <f t="shared" si="1"/>
        <v>0</v>
      </c>
      <c r="P59" s="8" t="s">
        <v>323</v>
      </c>
    </row>
    <row r="60" spans="1:16" ht="31.5" outlineLevel="2" x14ac:dyDescent="0.25">
      <c r="A60" s="27">
        <f t="shared" si="2"/>
        <v>51</v>
      </c>
      <c r="B60" s="32" t="s">
        <v>218</v>
      </c>
      <c r="C60" s="29"/>
      <c r="D60" s="29" t="s">
        <v>4</v>
      </c>
      <c r="E60" s="30">
        <v>2500</v>
      </c>
      <c r="F60" s="6" t="s">
        <v>5</v>
      </c>
      <c r="G60" s="30">
        <v>2500</v>
      </c>
      <c r="H60" s="30">
        <f t="shared" si="7"/>
        <v>0</v>
      </c>
      <c r="I60" s="30"/>
      <c r="J60" s="30"/>
      <c r="K60" s="30"/>
      <c r="L60" s="30">
        <v>2500</v>
      </c>
      <c r="M60" s="30" t="s">
        <v>6</v>
      </c>
      <c r="N60" s="8"/>
      <c r="O60" s="31">
        <f t="shared" si="1"/>
        <v>0</v>
      </c>
      <c r="P60" s="8" t="s">
        <v>323</v>
      </c>
    </row>
    <row r="61" spans="1:16" ht="31.5" outlineLevel="2" x14ac:dyDescent="0.25">
      <c r="A61" s="27">
        <f t="shared" si="2"/>
        <v>52</v>
      </c>
      <c r="B61" s="38" t="s">
        <v>333</v>
      </c>
      <c r="C61" s="27"/>
      <c r="D61" s="29" t="s">
        <v>4</v>
      </c>
      <c r="E61" s="30">
        <v>2500</v>
      </c>
      <c r="F61" s="6" t="s">
        <v>5</v>
      </c>
      <c r="G61" s="30">
        <v>2500</v>
      </c>
      <c r="H61" s="30">
        <f t="shared" si="7"/>
        <v>0</v>
      </c>
      <c r="I61" s="30"/>
      <c r="J61" s="30"/>
      <c r="K61" s="30"/>
      <c r="L61" s="30">
        <v>2500</v>
      </c>
      <c r="M61" s="30" t="s">
        <v>6</v>
      </c>
      <c r="N61" s="8"/>
      <c r="O61" s="31">
        <f t="shared" si="1"/>
        <v>0</v>
      </c>
      <c r="P61" s="8" t="s">
        <v>323</v>
      </c>
    </row>
    <row r="62" spans="1:16" ht="31.5" outlineLevel="2" x14ac:dyDescent="0.25">
      <c r="A62" s="27">
        <f t="shared" si="2"/>
        <v>53</v>
      </c>
      <c r="B62" s="32" t="s">
        <v>219</v>
      </c>
      <c r="C62" s="29"/>
      <c r="D62" s="29" t="s">
        <v>4</v>
      </c>
      <c r="E62" s="30">
        <v>2500</v>
      </c>
      <c r="F62" s="6" t="s">
        <v>5</v>
      </c>
      <c r="G62" s="30">
        <v>2500</v>
      </c>
      <c r="H62" s="30">
        <f t="shared" si="7"/>
        <v>0</v>
      </c>
      <c r="I62" s="30"/>
      <c r="J62" s="30"/>
      <c r="K62" s="30"/>
      <c r="L62" s="30">
        <v>2500</v>
      </c>
      <c r="M62" s="30" t="s">
        <v>6</v>
      </c>
      <c r="N62" s="8"/>
      <c r="O62" s="31">
        <f t="shared" si="1"/>
        <v>0</v>
      </c>
      <c r="P62" s="8" t="s">
        <v>323</v>
      </c>
    </row>
    <row r="63" spans="1:16" ht="31.5" outlineLevel="2" x14ac:dyDescent="0.25">
      <c r="A63" s="27">
        <f t="shared" si="2"/>
        <v>54</v>
      </c>
      <c r="B63" s="32" t="s">
        <v>220</v>
      </c>
      <c r="C63" s="29"/>
      <c r="D63" s="29" t="s">
        <v>4</v>
      </c>
      <c r="E63" s="30">
        <v>2500</v>
      </c>
      <c r="F63" s="6" t="s">
        <v>5</v>
      </c>
      <c r="G63" s="30">
        <v>2500</v>
      </c>
      <c r="H63" s="30">
        <f t="shared" si="7"/>
        <v>0</v>
      </c>
      <c r="I63" s="30"/>
      <c r="J63" s="30"/>
      <c r="K63" s="30"/>
      <c r="L63" s="30">
        <v>2500</v>
      </c>
      <c r="M63" s="30" t="s">
        <v>6</v>
      </c>
      <c r="N63" s="8"/>
      <c r="O63" s="31">
        <f t="shared" si="1"/>
        <v>0</v>
      </c>
      <c r="P63" s="8" t="s">
        <v>323</v>
      </c>
    </row>
    <row r="64" spans="1:16" ht="31.5" outlineLevel="2" x14ac:dyDescent="0.25">
      <c r="A64" s="27">
        <f t="shared" si="2"/>
        <v>55</v>
      </c>
      <c r="B64" s="34" t="s">
        <v>23</v>
      </c>
      <c r="C64" s="29"/>
      <c r="D64" s="29" t="s">
        <v>4</v>
      </c>
      <c r="E64" s="30">
        <v>2050</v>
      </c>
      <c r="F64" s="6" t="s">
        <v>5</v>
      </c>
      <c r="G64" s="30">
        <f>E64</f>
        <v>2050</v>
      </c>
      <c r="H64" s="30">
        <f>I64+J64</f>
        <v>0</v>
      </c>
      <c r="I64" s="30"/>
      <c r="J64" s="30"/>
      <c r="K64" s="30"/>
      <c r="L64" s="30">
        <f>G64</f>
        <v>2050</v>
      </c>
      <c r="M64" s="30" t="s">
        <v>6</v>
      </c>
      <c r="N64" s="8"/>
      <c r="O64" s="31">
        <f t="shared" si="1"/>
        <v>0</v>
      </c>
      <c r="P64" s="8" t="s">
        <v>323</v>
      </c>
    </row>
    <row r="65" spans="1:16" ht="31.5" outlineLevel="2" x14ac:dyDescent="0.25">
      <c r="A65" s="27">
        <f t="shared" si="2"/>
        <v>56</v>
      </c>
      <c r="B65" s="34" t="s">
        <v>24</v>
      </c>
      <c r="C65" s="29"/>
      <c r="D65" s="29" t="s">
        <v>4</v>
      </c>
      <c r="E65" s="30">
        <v>2050</v>
      </c>
      <c r="F65" s="6" t="s">
        <v>5</v>
      </c>
      <c r="G65" s="30">
        <f>E65</f>
        <v>2050</v>
      </c>
      <c r="H65" s="30">
        <f>I65+J65</f>
        <v>0</v>
      </c>
      <c r="I65" s="30"/>
      <c r="J65" s="30"/>
      <c r="K65" s="30"/>
      <c r="L65" s="30">
        <f>G65</f>
        <v>2050</v>
      </c>
      <c r="M65" s="30" t="s">
        <v>6</v>
      </c>
      <c r="N65" s="8"/>
      <c r="O65" s="31">
        <f t="shared" si="1"/>
        <v>0</v>
      </c>
      <c r="P65" s="8" t="s">
        <v>323</v>
      </c>
    </row>
    <row r="66" spans="1:16" ht="31.5" outlineLevel="2" x14ac:dyDescent="0.25">
      <c r="A66" s="27">
        <f t="shared" si="2"/>
        <v>57</v>
      </c>
      <c r="B66" s="34" t="s">
        <v>32</v>
      </c>
      <c r="C66" s="29"/>
      <c r="D66" s="29" t="s">
        <v>4</v>
      </c>
      <c r="E66" s="30">
        <v>1845</v>
      </c>
      <c r="F66" s="6" t="s">
        <v>5</v>
      </c>
      <c r="G66" s="30">
        <f>E66</f>
        <v>1845</v>
      </c>
      <c r="H66" s="30">
        <f t="shared" ref="H66:H72" si="8">I66+J66</f>
        <v>0</v>
      </c>
      <c r="I66" s="30"/>
      <c r="J66" s="30"/>
      <c r="K66" s="30"/>
      <c r="L66" s="30">
        <f>G66</f>
        <v>1845</v>
      </c>
      <c r="M66" s="30" t="s">
        <v>6</v>
      </c>
      <c r="N66" s="8"/>
      <c r="O66" s="31">
        <f t="shared" si="1"/>
        <v>0</v>
      </c>
      <c r="P66" s="8" t="s">
        <v>323</v>
      </c>
    </row>
    <row r="67" spans="1:16" s="47" customFormat="1" ht="31.5" outlineLevel="2" x14ac:dyDescent="0.25">
      <c r="A67" s="27">
        <f t="shared" si="2"/>
        <v>58</v>
      </c>
      <c r="B67" s="34" t="s">
        <v>53</v>
      </c>
      <c r="C67" s="44"/>
      <c r="D67" s="44" t="s">
        <v>4</v>
      </c>
      <c r="E67" s="30">
        <v>1845</v>
      </c>
      <c r="F67" s="45" t="s">
        <v>5</v>
      </c>
      <c r="G67" s="46">
        <f>E67</f>
        <v>1845</v>
      </c>
      <c r="H67" s="46">
        <f t="shared" si="8"/>
        <v>0</v>
      </c>
      <c r="I67" s="46"/>
      <c r="J67" s="46"/>
      <c r="K67" s="46"/>
      <c r="L67" s="46">
        <f>G67</f>
        <v>1845</v>
      </c>
      <c r="M67" s="46" t="s">
        <v>6</v>
      </c>
      <c r="N67" s="8">
        <f>150.304+112.728</f>
        <v>263.03199999999998</v>
      </c>
      <c r="O67" s="31">
        <f t="shared" si="1"/>
        <v>14.256476964769647</v>
      </c>
      <c r="P67" s="8" t="s">
        <v>319</v>
      </c>
    </row>
    <row r="68" spans="1:16" ht="31.5" outlineLevel="2" x14ac:dyDescent="0.25">
      <c r="A68" s="27">
        <f t="shared" si="2"/>
        <v>59</v>
      </c>
      <c r="B68" s="34" t="s">
        <v>25</v>
      </c>
      <c r="C68" s="29"/>
      <c r="D68" s="29" t="s">
        <v>4</v>
      </c>
      <c r="E68" s="30">
        <v>1742.5</v>
      </c>
      <c r="F68" s="6" t="s">
        <v>5</v>
      </c>
      <c r="G68" s="30">
        <f>E68</f>
        <v>1742.5</v>
      </c>
      <c r="H68" s="30">
        <f t="shared" si="8"/>
        <v>0</v>
      </c>
      <c r="I68" s="30"/>
      <c r="J68" s="30"/>
      <c r="K68" s="30"/>
      <c r="L68" s="30">
        <f>G68</f>
        <v>1742.5</v>
      </c>
      <c r="M68" s="30" t="s">
        <v>6</v>
      </c>
      <c r="N68" s="8"/>
      <c r="O68" s="31">
        <f t="shared" si="1"/>
        <v>0</v>
      </c>
      <c r="P68" s="8" t="s">
        <v>323</v>
      </c>
    </row>
    <row r="69" spans="1:16" ht="31.5" outlineLevel="2" x14ac:dyDescent="0.25">
      <c r="A69" s="27">
        <f t="shared" si="2"/>
        <v>60</v>
      </c>
      <c r="B69" s="32" t="s">
        <v>221</v>
      </c>
      <c r="C69" s="29"/>
      <c r="D69" s="29" t="s">
        <v>4</v>
      </c>
      <c r="E69" s="30">
        <v>1700</v>
      </c>
      <c r="F69" s="6" t="s">
        <v>5</v>
      </c>
      <c r="G69" s="30">
        <v>1700</v>
      </c>
      <c r="H69" s="30">
        <f t="shared" si="8"/>
        <v>0</v>
      </c>
      <c r="I69" s="30"/>
      <c r="J69" s="30"/>
      <c r="K69" s="30"/>
      <c r="L69" s="30">
        <v>1700</v>
      </c>
      <c r="M69" s="30" t="s">
        <v>6</v>
      </c>
      <c r="N69" s="8"/>
      <c r="O69" s="31">
        <f t="shared" si="1"/>
        <v>0</v>
      </c>
      <c r="P69" s="8" t="s">
        <v>323</v>
      </c>
    </row>
    <row r="70" spans="1:16" ht="31.5" outlineLevel="2" x14ac:dyDescent="0.25">
      <c r="A70" s="27">
        <f t="shared" si="2"/>
        <v>61</v>
      </c>
      <c r="B70" s="32" t="s">
        <v>222</v>
      </c>
      <c r="C70" s="29"/>
      <c r="D70" s="29" t="s">
        <v>4</v>
      </c>
      <c r="E70" s="30">
        <v>1700</v>
      </c>
      <c r="F70" s="6" t="s">
        <v>5</v>
      </c>
      <c r="G70" s="30">
        <v>1700</v>
      </c>
      <c r="H70" s="30">
        <f t="shared" si="8"/>
        <v>0</v>
      </c>
      <c r="I70" s="30"/>
      <c r="J70" s="30"/>
      <c r="K70" s="30"/>
      <c r="L70" s="30">
        <v>1700</v>
      </c>
      <c r="M70" s="30" t="s">
        <v>6</v>
      </c>
      <c r="N70" s="8"/>
      <c r="O70" s="31">
        <f t="shared" si="1"/>
        <v>0</v>
      </c>
      <c r="P70" s="8" t="s">
        <v>323</v>
      </c>
    </row>
    <row r="71" spans="1:16" ht="31.5" outlineLevel="2" x14ac:dyDescent="0.25">
      <c r="A71" s="27">
        <f t="shared" si="2"/>
        <v>62</v>
      </c>
      <c r="B71" s="32" t="s">
        <v>223</v>
      </c>
      <c r="C71" s="29"/>
      <c r="D71" s="29" t="s">
        <v>4</v>
      </c>
      <c r="E71" s="30">
        <v>1700</v>
      </c>
      <c r="F71" s="6" t="s">
        <v>5</v>
      </c>
      <c r="G71" s="30">
        <v>1700</v>
      </c>
      <c r="H71" s="30">
        <f t="shared" si="8"/>
        <v>0</v>
      </c>
      <c r="I71" s="30"/>
      <c r="J71" s="30"/>
      <c r="K71" s="30"/>
      <c r="L71" s="30">
        <v>1700</v>
      </c>
      <c r="M71" s="30" t="s">
        <v>6</v>
      </c>
      <c r="N71" s="8"/>
      <c r="O71" s="31">
        <f t="shared" si="1"/>
        <v>0</v>
      </c>
      <c r="P71" s="8" t="s">
        <v>323</v>
      </c>
    </row>
    <row r="72" spans="1:16" ht="31.5" outlineLevel="2" x14ac:dyDescent="0.25">
      <c r="A72" s="27">
        <f t="shared" si="2"/>
        <v>63</v>
      </c>
      <c r="B72" s="32" t="s">
        <v>224</v>
      </c>
      <c r="C72" s="29"/>
      <c r="D72" s="29" t="s">
        <v>4</v>
      </c>
      <c r="E72" s="30">
        <v>1700</v>
      </c>
      <c r="F72" s="6" t="s">
        <v>5</v>
      </c>
      <c r="G72" s="30">
        <v>1700</v>
      </c>
      <c r="H72" s="30">
        <f t="shared" si="8"/>
        <v>0</v>
      </c>
      <c r="I72" s="30"/>
      <c r="J72" s="30"/>
      <c r="K72" s="30"/>
      <c r="L72" s="30">
        <v>1700</v>
      </c>
      <c r="M72" s="30" t="s">
        <v>6</v>
      </c>
      <c r="N72" s="8"/>
      <c r="O72" s="31">
        <f t="shared" si="1"/>
        <v>0</v>
      </c>
      <c r="P72" s="8" t="s">
        <v>323</v>
      </c>
    </row>
    <row r="73" spans="1:16" ht="31.5" outlineLevel="2" x14ac:dyDescent="0.25">
      <c r="A73" s="27">
        <f t="shared" si="2"/>
        <v>64</v>
      </c>
      <c r="B73" s="28" t="s">
        <v>58</v>
      </c>
      <c r="C73" s="29"/>
      <c r="D73" s="29" t="s">
        <v>4</v>
      </c>
      <c r="E73" s="30">
        <v>1556</v>
      </c>
      <c r="F73" s="6" t="s">
        <v>5</v>
      </c>
      <c r="G73" s="30">
        <f>E73</f>
        <v>1556</v>
      </c>
      <c r="H73" s="30">
        <f>I73+J73</f>
        <v>0</v>
      </c>
      <c r="I73" s="30"/>
      <c r="J73" s="30"/>
      <c r="K73" s="30"/>
      <c r="L73" s="30">
        <f>G73</f>
        <v>1556</v>
      </c>
      <c r="M73" s="30" t="s">
        <v>6</v>
      </c>
      <c r="N73" s="8">
        <v>1094.271</v>
      </c>
      <c r="O73" s="31">
        <f t="shared" si="1"/>
        <v>70.325899742930588</v>
      </c>
      <c r="P73" s="8" t="s">
        <v>320</v>
      </c>
    </row>
    <row r="74" spans="1:16" ht="21.75" customHeight="1" outlineLevel="2" x14ac:dyDescent="0.25">
      <c r="A74" s="27">
        <f t="shared" si="2"/>
        <v>65</v>
      </c>
      <c r="B74" s="34" t="s">
        <v>22</v>
      </c>
      <c r="C74" s="29"/>
      <c r="D74" s="29" t="s">
        <v>4</v>
      </c>
      <c r="E74" s="30">
        <v>1537.5</v>
      </c>
      <c r="F74" s="6" t="s">
        <v>5</v>
      </c>
      <c r="G74" s="30">
        <f>E74</f>
        <v>1537.5</v>
      </c>
      <c r="H74" s="30">
        <f>I74+J74</f>
        <v>0</v>
      </c>
      <c r="I74" s="30"/>
      <c r="J74" s="30"/>
      <c r="K74" s="30"/>
      <c r="L74" s="30">
        <f>G74</f>
        <v>1537.5</v>
      </c>
      <c r="M74" s="30" t="s">
        <v>6</v>
      </c>
      <c r="N74" s="8"/>
      <c r="O74" s="31">
        <f t="shared" si="1"/>
        <v>0</v>
      </c>
      <c r="P74" s="8" t="s">
        <v>323</v>
      </c>
    </row>
    <row r="75" spans="1:16" ht="21.75" customHeight="1" outlineLevel="2" x14ac:dyDescent="0.25">
      <c r="A75" s="27">
        <f t="shared" ref="A75:A138" si="9">A74+1</f>
        <v>66</v>
      </c>
      <c r="B75" s="34" t="s">
        <v>28</v>
      </c>
      <c r="C75" s="29"/>
      <c r="D75" s="29" t="s">
        <v>4</v>
      </c>
      <c r="E75" s="30">
        <v>1537.5</v>
      </c>
      <c r="F75" s="6" t="s">
        <v>5</v>
      </c>
      <c r="G75" s="30">
        <f>E75</f>
        <v>1537.5</v>
      </c>
      <c r="H75" s="30">
        <f>I75+J75</f>
        <v>0</v>
      </c>
      <c r="I75" s="30"/>
      <c r="J75" s="30"/>
      <c r="K75" s="30"/>
      <c r="L75" s="30">
        <f>G75</f>
        <v>1537.5</v>
      </c>
      <c r="M75" s="30" t="s">
        <v>6</v>
      </c>
      <c r="N75" s="8"/>
      <c r="O75" s="31">
        <f t="shared" ref="O75:O139" si="10">N75/E75*100</f>
        <v>0</v>
      </c>
      <c r="P75" s="8" t="s">
        <v>323</v>
      </c>
    </row>
    <row r="76" spans="1:16" ht="31.5" outlineLevel="2" x14ac:dyDescent="0.25">
      <c r="A76" s="27">
        <f t="shared" si="9"/>
        <v>67</v>
      </c>
      <c r="B76" s="28" t="s">
        <v>186</v>
      </c>
      <c r="C76" s="29"/>
      <c r="D76" s="29" t="s">
        <v>4</v>
      </c>
      <c r="E76" s="30">
        <f>G76</f>
        <v>1537.5</v>
      </c>
      <c r="F76" s="6" t="s">
        <v>5</v>
      </c>
      <c r="G76" s="30">
        <f>H76+K76+L76</f>
        <v>1537.5</v>
      </c>
      <c r="H76" s="30">
        <v>0</v>
      </c>
      <c r="I76" s="30"/>
      <c r="J76" s="30"/>
      <c r="K76" s="30"/>
      <c r="L76" s="30">
        <v>1537.5</v>
      </c>
      <c r="M76" s="30" t="s">
        <v>6</v>
      </c>
      <c r="N76" s="8"/>
      <c r="O76" s="31">
        <f t="shared" si="10"/>
        <v>0</v>
      </c>
      <c r="P76" s="8" t="s">
        <v>319</v>
      </c>
    </row>
    <row r="77" spans="1:16" ht="31.5" outlineLevel="2" x14ac:dyDescent="0.25">
      <c r="A77" s="27">
        <f t="shared" si="9"/>
        <v>68</v>
      </c>
      <c r="B77" s="28" t="s">
        <v>188</v>
      </c>
      <c r="C77" s="29"/>
      <c r="D77" s="29" t="s">
        <v>4</v>
      </c>
      <c r="E77" s="30">
        <f>G77</f>
        <v>1537.5</v>
      </c>
      <c r="F77" s="6" t="s">
        <v>5</v>
      </c>
      <c r="G77" s="30">
        <f>H77+K77+L77</f>
        <v>1537.5</v>
      </c>
      <c r="H77" s="30">
        <v>0</v>
      </c>
      <c r="I77" s="30"/>
      <c r="J77" s="30"/>
      <c r="K77" s="30"/>
      <c r="L77" s="30">
        <v>1537.5</v>
      </c>
      <c r="M77" s="30" t="s">
        <v>6</v>
      </c>
      <c r="N77" s="8"/>
      <c r="O77" s="31">
        <f t="shared" si="10"/>
        <v>0</v>
      </c>
      <c r="P77" s="8" t="s">
        <v>323</v>
      </c>
    </row>
    <row r="78" spans="1:16" ht="31.5" outlineLevel="2" x14ac:dyDescent="0.25">
      <c r="A78" s="27">
        <f t="shared" si="9"/>
        <v>69</v>
      </c>
      <c r="B78" s="32" t="s">
        <v>225</v>
      </c>
      <c r="C78" s="29"/>
      <c r="D78" s="29" t="s">
        <v>4</v>
      </c>
      <c r="E78" s="30">
        <v>1500</v>
      </c>
      <c r="F78" s="6" t="s">
        <v>5</v>
      </c>
      <c r="G78" s="30">
        <v>1500</v>
      </c>
      <c r="H78" s="30">
        <f t="shared" ref="H78:H85" si="11">I78+J78</f>
        <v>0</v>
      </c>
      <c r="I78" s="30"/>
      <c r="J78" s="30"/>
      <c r="K78" s="30"/>
      <c r="L78" s="30">
        <v>1500</v>
      </c>
      <c r="M78" s="30" t="s">
        <v>6</v>
      </c>
      <c r="N78" s="8"/>
      <c r="O78" s="31">
        <f t="shared" si="10"/>
        <v>0</v>
      </c>
      <c r="P78" s="8" t="s">
        <v>323</v>
      </c>
    </row>
    <row r="79" spans="1:16" ht="31.5" outlineLevel="2" x14ac:dyDescent="0.25">
      <c r="A79" s="27">
        <f t="shared" si="9"/>
        <v>70</v>
      </c>
      <c r="B79" s="32" t="s">
        <v>226</v>
      </c>
      <c r="C79" s="29"/>
      <c r="D79" s="29" t="s">
        <v>4</v>
      </c>
      <c r="E79" s="30">
        <v>1354.836</v>
      </c>
      <c r="F79" s="6" t="s">
        <v>5</v>
      </c>
      <c r="G79" s="30">
        <v>1354.836</v>
      </c>
      <c r="H79" s="30">
        <f t="shared" si="11"/>
        <v>0</v>
      </c>
      <c r="I79" s="30"/>
      <c r="J79" s="30"/>
      <c r="K79" s="30"/>
      <c r="L79" s="30">
        <v>1354.836</v>
      </c>
      <c r="M79" s="30" t="s">
        <v>6</v>
      </c>
      <c r="N79" s="8"/>
      <c r="O79" s="31">
        <f t="shared" si="10"/>
        <v>0</v>
      </c>
      <c r="P79" s="8" t="s">
        <v>323</v>
      </c>
    </row>
    <row r="80" spans="1:16" ht="31.5" outlineLevel="2" x14ac:dyDescent="0.25">
      <c r="A80" s="27">
        <f t="shared" si="9"/>
        <v>71</v>
      </c>
      <c r="B80" s="32" t="s">
        <v>227</v>
      </c>
      <c r="C80" s="29"/>
      <c r="D80" s="29" t="s">
        <v>4</v>
      </c>
      <c r="E80" s="30">
        <v>1354.4280000000001</v>
      </c>
      <c r="F80" s="6" t="s">
        <v>5</v>
      </c>
      <c r="G80" s="30">
        <v>1354.4280000000001</v>
      </c>
      <c r="H80" s="30">
        <f t="shared" si="11"/>
        <v>0</v>
      </c>
      <c r="I80" s="30"/>
      <c r="J80" s="30"/>
      <c r="K80" s="30"/>
      <c r="L80" s="30">
        <v>1354.4280000000001</v>
      </c>
      <c r="M80" s="30" t="s">
        <v>6</v>
      </c>
      <c r="N80" s="8"/>
      <c r="O80" s="31">
        <f t="shared" si="10"/>
        <v>0</v>
      </c>
      <c r="P80" s="8" t="s">
        <v>323</v>
      </c>
    </row>
    <row r="81" spans="1:16" ht="31.5" outlineLevel="2" x14ac:dyDescent="0.25">
      <c r="A81" s="27">
        <f t="shared" si="9"/>
        <v>72</v>
      </c>
      <c r="B81" s="32" t="s">
        <v>228</v>
      </c>
      <c r="C81" s="29"/>
      <c r="D81" s="29" t="s">
        <v>4</v>
      </c>
      <c r="E81" s="30">
        <v>1300.69</v>
      </c>
      <c r="F81" s="6" t="s">
        <v>5</v>
      </c>
      <c r="G81" s="30">
        <v>1300.69</v>
      </c>
      <c r="H81" s="30">
        <f t="shared" si="11"/>
        <v>0</v>
      </c>
      <c r="I81" s="30"/>
      <c r="J81" s="30"/>
      <c r="K81" s="30"/>
      <c r="L81" s="30">
        <v>1300.69</v>
      </c>
      <c r="M81" s="30" t="s">
        <v>6</v>
      </c>
      <c r="N81" s="8"/>
      <c r="O81" s="31">
        <f t="shared" si="10"/>
        <v>0</v>
      </c>
      <c r="P81" s="8" t="s">
        <v>323</v>
      </c>
    </row>
    <row r="82" spans="1:16" s="26" customFormat="1" ht="31.5" outlineLevel="2" x14ac:dyDescent="0.25">
      <c r="A82" s="27">
        <f t="shared" si="9"/>
        <v>73</v>
      </c>
      <c r="B82" s="28" t="s">
        <v>66</v>
      </c>
      <c r="C82" s="29"/>
      <c r="D82" s="29" t="s">
        <v>4</v>
      </c>
      <c r="E82" s="30">
        <v>1274.28</v>
      </c>
      <c r="F82" s="6" t="s">
        <v>5</v>
      </c>
      <c r="G82" s="30">
        <f>E82</f>
        <v>1274.28</v>
      </c>
      <c r="H82" s="30">
        <f t="shared" si="11"/>
        <v>0</v>
      </c>
      <c r="I82" s="30"/>
      <c r="J82" s="30"/>
      <c r="K82" s="30"/>
      <c r="L82" s="30">
        <f>G82</f>
        <v>1274.28</v>
      </c>
      <c r="M82" s="30" t="s">
        <v>6</v>
      </c>
      <c r="N82" s="8">
        <v>1187.7150200000001</v>
      </c>
      <c r="O82" s="31">
        <f t="shared" si="10"/>
        <v>93.206753617729234</v>
      </c>
      <c r="P82" s="8" t="s">
        <v>320</v>
      </c>
    </row>
    <row r="83" spans="1:16" ht="36" customHeight="1" outlineLevel="2" x14ac:dyDescent="0.25">
      <c r="A83" s="27">
        <f t="shared" si="9"/>
        <v>74</v>
      </c>
      <c r="B83" s="32" t="s">
        <v>229</v>
      </c>
      <c r="C83" s="29" t="s">
        <v>171</v>
      </c>
      <c r="D83" s="29" t="s">
        <v>4</v>
      </c>
      <c r="E83" s="30">
        <v>1181.3969999999999</v>
      </c>
      <c r="F83" s="6" t="s">
        <v>5</v>
      </c>
      <c r="G83" s="30">
        <v>1181.3969999999999</v>
      </c>
      <c r="H83" s="30">
        <f t="shared" si="11"/>
        <v>0</v>
      </c>
      <c r="I83" s="30"/>
      <c r="J83" s="30"/>
      <c r="K83" s="30"/>
      <c r="L83" s="30">
        <v>1181.3969999999999</v>
      </c>
      <c r="M83" s="30" t="s">
        <v>6</v>
      </c>
      <c r="N83" s="8"/>
      <c r="O83" s="31">
        <f t="shared" si="10"/>
        <v>0</v>
      </c>
      <c r="P83" s="8" t="s">
        <v>323</v>
      </c>
    </row>
    <row r="84" spans="1:16" ht="31.5" outlineLevel="2" x14ac:dyDescent="0.25">
      <c r="A84" s="27">
        <f t="shared" si="9"/>
        <v>75</v>
      </c>
      <c r="B84" s="32" t="s">
        <v>230</v>
      </c>
      <c r="C84" s="29"/>
      <c r="D84" s="29" t="s">
        <v>4</v>
      </c>
      <c r="E84" s="30">
        <v>1181.3969999999999</v>
      </c>
      <c r="F84" s="6" t="s">
        <v>5</v>
      </c>
      <c r="G84" s="30">
        <v>1181.3969999999999</v>
      </c>
      <c r="H84" s="30">
        <f t="shared" si="11"/>
        <v>0</v>
      </c>
      <c r="I84" s="30"/>
      <c r="J84" s="30"/>
      <c r="K84" s="30"/>
      <c r="L84" s="30">
        <v>1181.3969999999999</v>
      </c>
      <c r="M84" s="30" t="s">
        <v>6</v>
      </c>
      <c r="N84" s="8"/>
      <c r="O84" s="31">
        <f t="shared" si="10"/>
        <v>0</v>
      </c>
      <c r="P84" s="8" t="s">
        <v>323</v>
      </c>
    </row>
    <row r="85" spans="1:16" ht="47.25" outlineLevel="2" x14ac:dyDescent="0.25">
      <c r="A85" s="27">
        <f t="shared" si="9"/>
        <v>76</v>
      </c>
      <c r="B85" s="32" t="s">
        <v>231</v>
      </c>
      <c r="C85" s="29"/>
      <c r="D85" s="29" t="s">
        <v>4</v>
      </c>
      <c r="E85" s="30">
        <v>1124.8030000000001</v>
      </c>
      <c r="F85" s="6" t="s">
        <v>5</v>
      </c>
      <c r="G85" s="30">
        <v>1124.8030000000001</v>
      </c>
      <c r="H85" s="30">
        <f t="shared" si="11"/>
        <v>0</v>
      </c>
      <c r="I85" s="30"/>
      <c r="J85" s="30"/>
      <c r="K85" s="30"/>
      <c r="L85" s="30">
        <v>1124.8030000000001</v>
      </c>
      <c r="M85" s="30" t="s">
        <v>6</v>
      </c>
      <c r="N85" s="8"/>
      <c r="O85" s="31">
        <f t="shared" si="10"/>
        <v>0</v>
      </c>
      <c r="P85" s="8" t="s">
        <v>323</v>
      </c>
    </row>
    <row r="86" spans="1:16" ht="31.5" outlineLevel="2" x14ac:dyDescent="0.25">
      <c r="A86" s="27">
        <f t="shared" si="9"/>
        <v>77</v>
      </c>
      <c r="B86" s="34" t="s">
        <v>26</v>
      </c>
      <c r="C86" s="29"/>
      <c r="D86" s="29" t="s">
        <v>4</v>
      </c>
      <c r="E86" s="30">
        <v>1025</v>
      </c>
      <c r="F86" s="6" t="s">
        <v>5</v>
      </c>
      <c r="G86" s="30">
        <f>E86</f>
        <v>1025</v>
      </c>
      <c r="H86" s="30">
        <f>I86+J86</f>
        <v>0</v>
      </c>
      <c r="I86" s="30"/>
      <c r="J86" s="30"/>
      <c r="K86" s="30"/>
      <c r="L86" s="30">
        <f>G86</f>
        <v>1025</v>
      </c>
      <c r="M86" s="30" t="s">
        <v>6</v>
      </c>
      <c r="N86" s="8"/>
      <c r="O86" s="31">
        <f t="shared" si="10"/>
        <v>0</v>
      </c>
      <c r="P86" s="8" t="s">
        <v>323</v>
      </c>
    </row>
    <row r="87" spans="1:16" ht="31.5" outlineLevel="2" x14ac:dyDescent="0.25">
      <c r="A87" s="27">
        <f t="shared" si="9"/>
        <v>78</v>
      </c>
      <c r="B87" s="34" t="s">
        <v>35</v>
      </c>
      <c r="C87" s="29"/>
      <c r="D87" s="29" t="s">
        <v>4</v>
      </c>
      <c r="E87" s="30">
        <v>1025</v>
      </c>
      <c r="F87" s="6" t="s">
        <v>5</v>
      </c>
      <c r="G87" s="30">
        <f>E87</f>
        <v>1025</v>
      </c>
      <c r="H87" s="30">
        <f>I87+J87</f>
        <v>0</v>
      </c>
      <c r="I87" s="30"/>
      <c r="J87" s="30"/>
      <c r="K87" s="30"/>
      <c r="L87" s="30">
        <f>G87</f>
        <v>1025</v>
      </c>
      <c r="M87" s="30" t="s">
        <v>6</v>
      </c>
      <c r="N87" s="8"/>
      <c r="O87" s="31">
        <f t="shared" si="10"/>
        <v>0</v>
      </c>
      <c r="P87" s="8" t="s">
        <v>319</v>
      </c>
    </row>
    <row r="88" spans="1:16" ht="31.5" outlineLevel="2" x14ac:dyDescent="0.25">
      <c r="A88" s="27">
        <f t="shared" si="9"/>
        <v>79</v>
      </c>
      <c r="B88" s="32" t="s">
        <v>232</v>
      </c>
      <c r="C88" s="29"/>
      <c r="D88" s="29" t="s">
        <v>4</v>
      </c>
      <c r="E88" s="30">
        <v>1014.514</v>
      </c>
      <c r="F88" s="6" t="s">
        <v>5</v>
      </c>
      <c r="G88" s="30">
        <v>1014.514</v>
      </c>
      <c r="H88" s="30">
        <f t="shared" ref="H88:H95" si="12">I88+J88</f>
        <v>0</v>
      </c>
      <c r="I88" s="30"/>
      <c r="J88" s="30"/>
      <c r="K88" s="30"/>
      <c r="L88" s="30">
        <v>1014.514</v>
      </c>
      <c r="M88" s="30" t="s">
        <v>6</v>
      </c>
      <c r="N88" s="8"/>
      <c r="O88" s="31">
        <f t="shared" si="10"/>
        <v>0</v>
      </c>
      <c r="P88" s="8" t="s">
        <v>323</v>
      </c>
    </row>
    <row r="89" spans="1:16" ht="31.5" outlineLevel="2" x14ac:dyDescent="0.25">
      <c r="A89" s="27">
        <f t="shared" si="9"/>
        <v>80</v>
      </c>
      <c r="B89" s="32" t="s">
        <v>233</v>
      </c>
      <c r="C89" s="29"/>
      <c r="D89" s="29" t="s">
        <v>4</v>
      </c>
      <c r="E89" s="30">
        <v>845.33600000000001</v>
      </c>
      <c r="F89" s="6" t="s">
        <v>5</v>
      </c>
      <c r="G89" s="30">
        <v>845.33600000000001</v>
      </c>
      <c r="H89" s="30">
        <f t="shared" si="12"/>
        <v>0</v>
      </c>
      <c r="I89" s="30"/>
      <c r="J89" s="30"/>
      <c r="K89" s="30"/>
      <c r="L89" s="30">
        <v>845.33600000000001</v>
      </c>
      <c r="M89" s="30" t="s">
        <v>6</v>
      </c>
      <c r="N89" s="8"/>
      <c r="O89" s="31">
        <f t="shared" si="10"/>
        <v>0</v>
      </c>
      <c r="P89" s="8" t="s">
        <v>323</v>
      </c>
    </row>
    <row r="90" spans="1:16" ht="31.5" outlineLevel="2" x14ac:dyDescent="0.25">
      <c r="A90" s="27">
        <f t="shared" si="9"/>
        <v>81</v>
      </c>
      <c r="B90" s="34" t="s">
        <v>34</v>
      </c>
      <c r="C90" s="29"/>
      <c r="D90" s="29" t="s">
        <v>4</v>
      </c>
      <c r="E90" s="30">
        <v>820</v>
      </c>
      <c r="F90" s="6" t="s">
        <v>5</v>
      </c>
      <c r="G90" s="30">
        <f>E90</f>
        <v>820</v>
      </c>
      <c r="H90" s="30">
        <f t="shared" si="12"/>
        <v>0</v>
      </c>
      <c r="I90" s="30"/>
      <c r="J90" s="30"/>
      <c r="K90" s="30"/>
      <c r="L90" s="30">
        <f>G90</f>
        <v>820</v>
      </c>
      <c r="M90" s="30" t="s">
        <v>6</v>
      </c>
      <c r="N90" s="8"/>
      <c r="O90" s="31">
        <f t="shared" si="10"/>
        <v>0</v>
      </c>
      <c r="P90" s="8" t="s">
        <v>319</v>
      </c>
    </row>
    <row r="91" spans="1:16" ht="31.5" outlineLevel="2" x14ac:dyDescent="0.25">
      <c r="A91" s="27">
        <f t="shared" si="9"/>
        <v>82</v>
      </c>
      <c r="B91" s="32" t="s">
        <v>234</v>
      </c>
      <c r="C91" s="29"/>
      <c r="D91" s="29" t="s">
        <v>4</v>
      </c>
      <c r="E91" s="30">
        <v>800</v>
      </c>
      <c r="F91" s="6" t="s">
        <v>5</v>
      </c>
      <c r="G91" s="30">
        <v>800</v>
      </c>
      <c r="H91" s="30">
        <f t="shared" si="12"/>
        <v>0</v>
      </c>
      <c r="I91" s="30"/>
      <c r="J91" s="30"/>
      <c r="K91" s="30"/>
      <c r="L91" s="30">
        <v>800</v>
      </c>
      <c r="M91" s="30" t="s">
        <v>6</v>
      </c>
      <c r="N91" s="8"/>
      <c r="O91" s="31">
        <f t="shared" si="10"/>
        <v>0</v>
      </c>
      <c r="P91" s="8" t="s">
        <v>323</v>
      </c>
    </row>
    <row r="92" spans="1:16" ht="31.5" outlineLevel="2" x14ac:dyDescent="0.25">
      <c r="A92" s="27">
        <f t="shared" si="9"/>
        <v>83</v>
      </c>
      <c r="B92" s="32" t="s">
        <v>235</v>
      </c>
      <c r="C92" s="29"/>
      <c r="D92" s="29" t="s">
        <v>4</v>
      </c>
      <c r="E92" s="30">
        <v>800</v>
      </c>
      <c r="F92" s="6" t="s">
        <v>5</v>
      </c>
      <c r="G92" s="30">
        <v>800</v>
      </c>
      <c r="H92" s="30">
        <f t="shared" si="12"/>
        <v>0</v>
      </c>
      <c r="I92" s="30"/>
      <c r="J92" s="30"/>
      <c r="K92" s="30"/>
      <c r="L92" s="30">
        <v>800</v>
      </c>
      <c r="M92" s="30" t="s">
        <v>6</v>
      </c>
      <c r="N92" s="8"/>
      <c r="O92" s="31">
        <f t="shared" si="10"/>
        <v>0</v>
      </c>
      <c r="P92" s="8" t="s">
        <v>323</v>
      </c>
    </row>
    <row r="93" spans="1:16" outlineLevel="2" x14ac:dyDescent="0.25">
      <c r="A93" s="27">
        <f t="shared" si="9"/>
        <v>84</v>
      </c>
      <c r="B93" s="32" t="s">
        <v>236</v>
      </c>
      <c r="C93" s="29"/>
      <c r="D93" s="29" t="s">
        <v>4</v>
      </c>
      <c r="E93" s="30">
        <v>800</v>
      </c>
      <c r="F93" s="6" t="s">
        <v>5</v>
      </c>
      <c r="G93" s="30">
        <v>800</v>
      </c>
      <c r="H93" s="30">
        <f t="shared" si="12"/>
        <v>0</v>
      </c>
      <c r="I93" s="30"/>
      <c r="J93" s="30"/>
      <c r="K93" s="30"/>
      <c r="L93" s="30">
        <v>800</v>
      </c>
      <c r="M93" s="30" t="s">
        <v>6</v>
      </c>
      <c r="N93" s="8"/>
      <c r="O93" s="31">
        <f t="shared" si="10"/>
        <v>0</v>
      </c>
      <c r="P93" s="8" t="s">
        <v>323</v>
      </c>
    </row>
    <row r="94" spans="1:16" ht="31.5" outlineLevel="2" x14ac:dyDescent="0.25">
      <c r="A94" s="27">
        <f t="shared" si="9"/>
        <v>85</v>
      </c>
      <c r="B94" s="32" t="s">
        <v>246</v>
      </c>
      <c r="C94" s="29"/>
      <c r="D94" s="29" t="s">
        <v>4</v>
      </c>
      <c r="E94" s="30">
        <v>800</v>
      </c>
      <c r="F94" s="6" t="s">
        <v>5</v>
      </c>
      <c r="G94" s="30">
        <v>800</v>
      </c>
      <c r="H94" s="30">
        <f t="shared" si="12"/>
        <v>0</v>
      </c>
      <c r="I94" s="30"/>
      <c r="J94" s="30"/>
      <c r="K94" s="30"/>
      <c r="L94" s="30">
        <v>800</v>
      </c>
      <c r="M94" s="30" t="s">
        <v>6</v>
      </c>
      <c r="N94" s="8"/>
      <c r="O94" s="31">
        <f t="shared" si="10"/>
        <v>0</v>
      </c>
      <c r="P94" s="8" t="s">
        <v>323</v>
      </c>
    </row>
    <row r="95" spans="1:16" ht="31.5" outlineLevel="2" x14ac:dyDescent="0.25">
      <c r="A95" s="27">
        <f t="shared" si="9"/>
        <v>86</v>
      </c>
      <c r="B95" s="32" t="s">
        <v>245</v>
      </c>
      <c r="C95" s="29"/>
      <c r="D95" s="29" t="s">
        <v>4</v>
      </c>
      <c r="E95" s="30">
        <v>800</v>
      </c>
      <c r="F95" s="6" t="s">
        <v>5</v>
      </c>
      <c r="G95" s="30">
        <v>800</v>
      </c>
      <c r="H95" s="30">
        <f t="shared" si="12"/>
        <v>0</v>
      </c>
      <c r="I95" s="30"/>
      <c r="J95" s="30"/>
      <c r="K95" s="30"/>
      <c r="L95" s="30">
        <v>800</v>
      </c>
      <c r="M95" s="30" t="s">
        <v>6</v>
      </c>
      <c r="N95" s="8"/>
      <c r="O95" s="31">
        <f t="shared" si="10"/>
        <v>0</v>
      </c>
      <c r="P95" s="8" t="s">
        <v>323</v>
      </c>
    </row>
    <row r="96" spans="1:16" ht="31.5" outlineLevel="2" x14ac:dyDescent="0.25">
      <c r="A96" s="27">
        <f t="shared" si="9"/>
        <v>87</v>
      </c>
      <c r="B96" s="34" t="s">
        <v>21</v>
      </c>
      <c r="C96" s="29"/>
      <c r="D96" s="29" t="s">
        <v>4</v>
      </c>
      <c r="E96" s="30">
        <v>717.5</v>
      </c>
      <c r="F96" s="6" t="s">
        <v>5</v>
      </c>
      <c r="G96" s="30">
        <f>E96</f>
        <v>717.5</v>
      </c>
      <c r="H96" s="30"/>
      <c r="I96" s="30"/>
      <c r="J96" s="30"/>
      <c r="K96" s="30"/>
      <c r="L96" s="30">
        <f>G96</f>
        <v>717.5</v>
      </c>
      <c r="M96" s="30" t="s">
        <v>6</v>
      </c>
      <c r="N96" s="8"/>
      <c r="O96" s="31">
        <f t="shared" si="10"/>
        <v>0</v>
      </c>
      <c r="P96" s="8" t="s">
        <v>323</v>
      </c>
    </row>
    <row r="97" spans="1:16" s="26" customFormat="1" ht="31.5" outlineLevel="2" x14ac:dyDescent="0.25">
      <c r="A97" s="27">
        <f t="shared" si="9"/>
        <v>88</v>
      </c>
      <c r="B97" s="32" t="s">
        <v>14</v>
      </c>
      <c r="C97" s="39"/>
      <c r="D97" s="29" t="s">
        <v>4</v>
      </c>
      <c r="E97" s="30">
        <v>607.04399999999998</v>
      </c>
      <c r="F97" s="6" t="s">
        <v>5</v>
      </c>
      <c r="G97" s="30">
        <f>H97+K97+L97</f>
        <v>607.04399999999998</v>
      </c>
      <c r="H97" s="30">
        <f t="shared" ref="H97:H102" si="13">I97+J97</f>
        <v>0</v>
      </c>
      <c r="I97" s="30"/>
      <c r="J97" s="30"/>
      <c r="K97" s="30"/>
      <c r="L97" s="30">
        <f>E97</f>
        <v>607.04399999999998</v>
      </c>
      <c r="M97" s="30" t="s">
        <v>6</v>
      </c>
      <c r="N97" s="8">
        <v>541.14531999999997</v>
      </c>
      <c r="O97" s="31">
        <f t="shared" si="10"/>
        <v>89.144332206561629</v>
      </c>
      <c r="P97" s="8" t="s">
        <v>320</v>
      </c>
    </row>
    <row r="98" spans="1:16" ht="31.5" outlineLevel="2" x14ac:dyDescent="0.25">
      <c r="A98" s="27">
        <f t="shared" si="9"/>
        <v>89</v>
      </c>
      <c r="B98" s="32" t="s">
        <v>243</v>
      </c>
      <c r="C98" s="29"/>
      <c r="D98" s="29" t="s">
        <v>4</v>
      </c>
      <c r="E98" s="30">
        <v>601.92200000000003</v>
      </c>
      <c r="F98" s="6" t="s">
        <v>5</v>
      </c>
      <c r="G98" s="30">
        <v>601.92200000000003</v>
      </c>
      <c r="H98" s="30">
        <f t="shared" si="13"/>
        <v>0</v>
      </c>
      <c r="I98" s="30"/>
      <c r="J98" s="30"/>
      <c r="K98" s="30"/>
      <c r="L98" s="30">
        <v>601.92200000000003</v>
      </c>
      <c r="M98" s="30" t="s">
        <v>6</v>
      </c>
      <c r="N98" s="8"/>
      <c r="O98" s="31">
        <f t="shared" si="10"/>
        <v>0</v>
      </c>
      <c r="P98" s="8" t="s">
        <v>323</v>
      </c>
    </row>
    <row r="99" spans="1:16" ht="31.5" outlineLevel="2" x14ac:dyDescent="0.25">
      <c r="A99" s="27">
        <f t="shared" si="9"/>
        <v>90</v>
      </c>
      <c r="B99" s="34" t="s">
        <v>20</v>
      </c>
      <c r="C99" s="29"/>
      <c r="D99" s="29" t="s">
        <v>4</v>
      </c>
      <c r="E99" s="30">
        <v>461.25</v>
      </c>
      <c r="F99" s="6" t="s">
        <v>5</v>
      </c>
      <c r="G99" s="30">
        <f>E99</f>
        <v>461.25</v>
      </c>
      <c r="H99" s="30">
        <f t="shared" si="13"/>
        <v>0</v>
      </c>
      <c r="I99" s="30"/>
      <c r="J99" s="30"/>
      <c r="K99" s="30"/>
      <c r="L99" s="30">
        <f>G99</f>
        <v>461.25</v>
      </c>
      <c r="M99" s="30" t="s">
        <v>6</v>
      </c>
      <c r="N99" s="8"/>
      <c r="O99" s="31">
        <f t="shared" si="10"/>
        <v>0</v>
      </c>
      <c r="P99" s="8" t="s">
        <v>323</v>
      </c>
    </row>
    <row r="100" spans="1:16" ht="31.5" outlineLevel="2" x14ac:dyDescent="0.25">
      <c r="A100" s="27">
        <f t="shared" si="9"/>
        <v>91</v>
      </c>
      <c r="B100" s="34" t="s">
        <v>27</v>
      </c>
      <c r="C100" s="29"/>
      <c r="D100" s="29" t="s">
        <v>4</v>
      </c>
      <c r="E100" s="30">
        <v>410</v>
      </c>
      <c r="F100" s="6" t="s">
        <v>5</v>
      </c>
      <c r="G100" s="30">
        <f>E100</f>
        <v>410</v>
      </c>
      <c r="H100" s="30">
        <f t="shared" si="13"/>
        <v>0</v>
      </c>
      <c r="I100" s="30"/>
      <c r="J100" s="30"/>
      <c r="K100" s="30"/>
      <c r="L100" s="30">
        <f>G100</f>
        <v>410</v>
      </c>
      <c r="M100" s="30" t="s">
        <v>6</v>
      </c>
      <c r="N100" s="8"/>
      <c r="O100" s="31">
        <f t="shared" si="10"/>
        <v>0</v>
      </c>
      <c r="P100" s="8" t="s">
        <v>323</v>
      </c>
    </row>
    <row r="101" spans="1:16" ht="31.5" outlineLevel="2" x14ac:dyDescent="0.25">
      <c r="A101" s="27">
        <f t="shared" si="9"/>
        <v>92</v>
      </c>
      <c r="B101" s="32" t="s">
        <v>244</v>
      </c>
      <c r="C101" s="29"/>
      <c r="D101" s="29" t="s">
        <v>4</v>
      </c>
      <c r="E101" s="30">
        <v>323.20600000000002</v>
      </c>
      <c r="F101" s="6" t="s">
        <v>5</v>
      </c>
      <c r="G101" s="30">
        <v>323.20600000000002</v>
      </c>
      <c r="H101" s="30">
        <f t="shared" si="13"/>
        <v>0</v>
      </c>
      <c r="I101" s="30"/>
      <c r="J101" s="30"/>
      <c r="K101" s="30"/>
      <c r="L101" s="30">
        <v>323.20600000000002</v>
      </c>
      <c r="M101" s="30" t="s">
        <v>6</v>
      </c>
      <c r="N101" s="8"/>
      <c r="O101" s="31">
        <f t="shared" si="10"/>
        <v>0</v>
      </c>
      <c r="P101" s="8" t="s">
        <v>323</v>
      </c>
    </row>
    <row r="102" spans="1:16" s="26" customFormat="1" ht="31.5" outlineLevel="2" x14ac:dyDescent="0.25">
      <c r="A102" s="27">
        <f t="shared" si="9"/>
        <v>93</v>
      </c>
      <c r="B102" s="35" t="s">
        <v>334</v>
      </c>
      <c r="C102" s="29"/>
      <c r="D102" s="29" t="s">
        <v>4</v>
      </c>
      <c r="E102" s="30">
        <v>306.05</v>
      </c>
      <c r="F102" s="6" t="s">
        <v>5</v>
      </c>
      <c r="G102" s="30">
        <f>E102</f>
        <v>306.05</v>
      </c>
      <c r="H102" s="30">
        <f t="shared" si="13"/>
        <v>0</v>
      </c>
      <c r="I102" s="30"/>
      <c r="J102" s="30"/>
      <c r="K102" s="30"/>
      <c r="L102" s="30">
        <f>G102</f>
        <v>306.05</v>
      </c>
      <c r="M102" s="30" t="s">
        <v>6</v>
      </c>
      <c r="N102" s="8">
        <v>298.57988999999998</v>
      </c>
      <c r="O102" s="31">
        <f t="shared" si="10"/>
        <v>97.559186407449744</v>
      </c>
      <c r="P102" s="8" t="s">
        <v>320</v>
      </c>
    </row>
    <row r="103" spans="1:16" ht="31.5" outlineLevel="2" x14ac:dyDescent="0.25">
      <c r="A103" s="27">
        <f t="shared" si="9"/>
        <v>94</v>
      </c>
      <c r="B103" s="28" t="s">
        <v>190</v>
      </c>
      <c r="C103" s="29"/>
      <c r="D103" s="29" t="s">
        <v>4</v>
      </c>
      <c r="E103" s="30">
        <f>G103</f>
        <v>299.79000000000002</v>
      </c>
      <c r="F103" s="6" t="s">
        <v>5</v>
      </c>
      <c r="G103" s="30">
        <f>H103+K103+L103</f>
        <v>299.79000000000002</v>
      </c>
      <c r="H103" s="30">
        <v>0</v>
      </c>
      <c r="I103" s="30"/>
      <c r="J103" s="30"/>
      <c r="K103" s="30"/>
      <c r="L103" s="30">
        <v>299.79000000000002</v>
      </c>
      <c r="M103" s="30" t="s">
        <v>6</v>
      </c>
      <c r="N103" s="8"/>
      <c r="O103" s="31">
        <f t="shared" si="10"/>
        <v>0</v>
      </c>
      <c r="P103" s="8" t="s">
        <v>327</v>
      </c>
    </row>
    <row r="104" spans="1:16" ht="47.25" outlineLevel="2" x14ac:dyDescent="0.25">
      <c r="A104" s="27">
        <f t="shared" si="9"/>
        <v>95</v>
      </c>
      <c r="B104" s="48" t="s">
        <v>16</v>
      </c>
      <c r="C104" s="27"/>
      <c r="D104" s="29" t="s">
        <v>4</v>
      </c>
      <c r="E104" s="30">
        <v>259.85300000000001</v>
      </c>
      <c r="F104" s="6" t="s">
        <v>5</v>
      </c>
      <c r="G104" s="30">
        <v>259.85300000000001</v>
      </c>
      <c r="H104" s="30">
        <f t="shared" ref="H104:H112" si="14">I104+J104</f>
        <v>0</v>
      </c>
      <c r="I104" s="30"/>
      <c r="J104" s="30"/>
      <c r="K104" s="30"/>
      <c r="L104" s="30">
        <v>259.85300000000001</v>
      </c>
      <c r="M104" s="30" t="s">
        <v>6</v>
      </c>
      <c r="N104" s="8"/>
      <c r="O104" s="31">
        <f t="shared" si="10"/>
        <v>0</v>
      </c>
      <c r="P104" s="8" t="s">
        <v>323</v>
      </c>
    </row>
    <row r="105" spans="1:16" ht="47.25" outlineLevel="2" x14ac:dyDescent="0.25">
      <c r="A105" s="27">
        <f t="shared" si="9"/>
        <v>96</v>
      </c>
      <c r="B105" s="32" t="s">
        <v>17</v>
      </c>
      <c r="C105" s="29"/>
      <c r="D105" s="29" t="s">
        <v>4</v>
      </c>
      <c r="E105" s="30">
        <v>200</v>
      </c>
      <c r="F105" s="6" t="s">
        <v>5</v>
      </c>
      <c r="G105" s="30">
        <v>200</v>
      </c>
      <c r="H105" s="30">
        <f t="shared" si="14"/>
        <v>0</v>
      </c>
      <c r="I105" s="30"/>
      <c r="J105" s="30"/>
      <c r="K105" s="30"/>
      <c r="L105" s="30">
        <v>200</v>
      </c>
      <c r="M105" s="30" t="s">
        <v>6</v>
      </c>
      <c r="N105" s="8"/>
      <c r="O105" s="31">
        <f t="shared" si="10"/>
        <v>0</v>
      </c>
      <c r="P105" s="8" t="s">
        <v>323</v>
      </c>
    </row>
    <row r="106" spans="1:16" ht="31.5" outlineLevel="2" x14ac:dyDescent="0.25">
      <c r="A106" s="27">
        <f t="shared" si="9"/>
        <v>97</v>
      </c>
      <c r="B106" s="32" t="s">
        <v>242</v>
      </c>
      <c r="C106" s="29"/>
      <c r="D106" s="29" t="s">
        <v>4</v>
      </c>
      <c r="E106" s="30">
        <v>200</v>
      </c>
      <c r="F106" s="6" t="s">
        <v>5</v>
      </c>
      <c r="G106" s="30">
        <v>200</v>
      </c>
      <c r="H106" s="30">
        <f t="shared" si="14"/>
        <v>0</v>
      </c>
      <c r="I106" s="30"/>
      <c r="J106" s="30"/>
      <c r="K106" s="30"/>
      <c r="L106" s="30">
        <v>200</v>
      </c>
      <c r="M106" s="30" t="s">
        <v>6</v>
      </c>
      <c r="N106" s="8"/>
      <c r="O106" s="31">
        <f t="shared" si="10"/>
        <v>0</v>
      </c>
      <c r="P106" s="8" t="s">
        <v>323</v>
      </c>
    </row>
    <row r="107" spans="1:16" ht="31.5" outlineLevel="2" x14ac:dyDescent="0.25">
      <c r="A107" s="27">
        <f t="shared" si="9"/>
        <v>98</v>
      </c>
      <c r="B107" s="32" t="s">
        <v>241</v>
      </c>
      <c r="C107" s="29"/>
      <c r="D107" s="29" t="s">
        <v>4</v>
      </c>
      <c r="E107" s="30">
        <v>200</v>
      </c>
      <c r="F107" s="6" t="s">
        <v>5</v>
      </c>
      <c r="G107" s="30">
        <v>200</v>
      </c>
      <c r="H107" s="30">
        <f t="shared" si="14"/>
        <v>0</v>
      </c>
      <c r="I107" s="30"/>
      <c r="J107" s="30"/>
      <c r="K107" s="30"/>
      <c r="L107" s="30">
        <v>200</v>
      </c>
      <c r="M107" s="30" t="s">
        <v>6</v>
      </c>
      <c r="N107" s="8"/>
      <c r="O107" s="31">
        <f t="shared" si="10"/>
        <v>0</v>
      </c>
      <c r="P107" s="8" t="s">
        <v>323</v>
      </c>
    </row>
    <row r="108" spans="1:16" ht="31.5" outlineLevel="2" x14ac:dyDescent="0.25">
      <c r="A108" s="27">
        <f t="shared" si="9"/>
        <v>99</v>
      </c>
      <c r="B108" s="32" t="s">
        <v>240</v>
      </c>
      <c r="C108" s="29"/>
      <c r="D108" s="29" t="s">
        <v>4</v>
      </c>
      <c r="E108" s="30">
        <v>157.988</v>
      </c>
      <c r="F108" s="6" t="s">
        <v>5</v>
      </c>
      <c r="G108" s="30">
        <v>157.988</v>
      </c>
      <c r="H108" s="30">
        <f t="shared" si="14"/>
        <v>0</v>
      </c>
      <c r="I108" s="30"/>
      <c r="J108" s="30"/>
      <c r="K108" s="30"/>
      <c r="L108" s="30">
        <v>157.988</v>
      </c>
      <c r="M108" s="30" t="s">
        <v>6</v>
      </c>
      <c r="N108" s="8"/>
      <c r="O108" s="31">
        <f t="shared" si="10"/>
        <v>0</v>
      </c>
      <c r="P108" s="8" t="s">
        <v>323</v>
      </c>
    </row>
    <row r="109" spans="1:16" ht="31.5" outlineLevel="2" x14ac:dyDescent="0.25">
      <c r="A109" s="27">
        <f t="shared" si="9"/>
        <v>100</v>
      </c>
      <c r="B109" s="35" t="s">
        <v>335</v>
      </c>
      <c r="C109" s="29"/>
      <c r="D109" s="29" t="s">
        <v>4</v>
      </c>
      <c r="E109" s="30">
        <v>153.75</v>
      </c>
      <c r="F109" s="6" t="s">
        <v>5</v>
      </c>
      <c r="G109" s="30">
        <f>E109</f>
        <v>153.75</v>
      </c>
      <c r="H109" s="30">
        <f t="shared" si="14"/>
        <v>0</v>
      </c>
      <c r="I109" s="30"/>
      <c r="J109" s="30"/>
      <c r="K109" s="30"/>
      <c r="L109" s="30">
        <f>G109</f>
        <v>153.75</v>
      </c>
      <c r="M109" s="30" t="s">
        <v>6</v>
      </c>
      <c r="N109" s="8"/>
      <c r="O109" s="31">
        <f t="shared" si="10"/>
        <v>0</v>
      </c>
      <c r="P109" s="8" t="s">
        <v>320</v>
      </c>
    </row>
    <row r="110" spans="1:16" ht="31.5" outlineLevel="2" x14ac:dyDescent="0.25">
      <c r="A110" s="27">
        <f t="shared" si="9"/>
        <v>101</v>
      </c>
      <c r="B110" s="38" t="s">
        <v>18</v>
      </c>
      <c r="C110" s="27"/>
      <c r="D110" s="29" t="s">
        <v>4</v>
      </c>
      <c r="E110" s="30">
        <v>134.80000000000001</v>
      </c>
      <c r="F110" s="6" t="s">
        <v>5</v>
      </c>
      <c r="G110" s="30">
        <v>134.80000000000001</v>
      </c>
      <c r="H110" s="30">
        <f t="shared" si="14"/>
        <v>0</v>
      </c>
      <c r="I110" s="30"/>
      <c r="J110" s="30"/>
      <c r="K110" s="30"/>
      <c r="L110" s="30">
        <v>134.80000000000001</v>
      </c>
      <c r="M110" s="30" t="s">
        <v>6</v>
      </c>
      <c r="N110" s="8"/>
      <c r="O110" s="31">
        <f t="shared" si="10"/>
        <v>0</v>
      </c>
      <c r="P110" s="8" t="s">
        <v>323</v>
      </c>
    </row>
    <row r="111" spans="1:16" ht="31.5" outlineLevel="2" x14ac:dyDescent="0.25">
      <c r="A111" s="27">
        <f t="shared" si="9"/>
        <v>102</v>
      </c>
      <c r="B111" s="32" t="s">
        <v>239</v>
      </c>
      <c r="C111" s="29"/>
      <c r="D111" s="29" t="s">
        <v>4</v>
      </c>
      <c r="E111" s="30"/>
      <c r="F111" s="6" t="s">
        <v>5</v>
      </c>
      <c r="G111" s="30">
        <v>0</v>
      </c>
      <c r="H111" s="30">
        <f t="shared" si="14"/>
        <v>0</v>
      </c>
      <c r="I111" s="30"/>
      <c r="J111" s="30"/>
      <c r="K111" s="30"/>
      <c r="L111" s="30" t="s">
        <v>6</v>
      </c>
      <c r="M111" s="30" t="s">
        <v>6</v>
      </c>
      <c r="N111" s="8"/>
      <c r="O111" s="31">
        <v>0</v>
      </c>
      <c r="P111" s="8" t="s">
        <v>323</v>
      </c>
    </row>
    <row r="112" spans="1:16" ht="31.5" outlineLevel="2" x14ac:dyDescent="0.25">
      <c r="A112" s="27">
        <f t="shared" si="9"/>
        <v>103</v>
      </c>
      <c r="B112" s="32" t="s">
        <v>237</v>
      </c>
      <c r="C112" s="29"/>
      <c r="D112" s="29" t="s">
        <v>4</v>
      </c>
      <c r="E112" s="49">
        <v>294.3</v>
      </c>
      <c r="F112" s="6" t="s">
        <v>5</v>
      </c>
      <c r="G112" s="30">
        <v>0</v>
      </c>
      <c r="H112" s="30">
        <f t="shared" si="14"/>
        <v>0</v>
      </c>
      <c r="I112" s="30"/>
      <c r="J112" s="30"/>
      <c r="K112" s="30"/>
      <c r="L112" s="30" t="s">
        <v>6</v>
      </c>
      <c r="M112" s="30" t="s">
        <v>6</v>
      </c>
      <c r="N112" s="8">
        <v>294.24099999999999</v>
      </c>
      <c r="O112" s="31">
        <f t="shared" si="10"/>
        <v>99.979952429493707</v>
      </c>
      <c r="P112" s="8" t="s">
        <v>320</v>
      </c>
    </row>
    <row r="113" spans="1:16" ht="31.5" outlineLevel="2" x14ac:dyDescent="0.25">
      <c r="A113" s="27">
        <f t="shared" si="9"/>
        <v>104</v>
      </c>
      <c r="B113" s="34" t="s">
        <v>48</v>
      </c>
      <c r="C113" s="29"/>
      <c r="D113" s="29" t="s">
        <v>4</v>
      </c>
      <c r="E113" s="30">
        <v>51.25</v>
      </c>
      <c r="F113" s="6" t="s">
        <v>5</v>
      </c>
      <c r="G113" s="30">
        <f>E113</f>
        <v>51.25</v>
      </c>
      <c r="H113" s="30"/>
      <c r="I113" s="30"/>
      <c r="J113" s="30"/>
      <c r="K113" s="30"/>
      <c r="L113" s="30">
        <f>G113</f>
        <v>51.25</v>
      </c>
      <c r="M113" s="30" t="s">
        <v>6</v>
      </c>
      <c r="N113" s="8">
        <v>27.108000000000001</v>
      </c>
      <c r="O113" s="31">
        <f t="shared" si="10"/>
        <v>52.893658536585363</v>
      </c>
      <c r="P113" s="8" t="s">
        <v>319</v>
      </c>
    </row>
    <row r="114" spans="1:16" ht="31.5" outlineLevel="2" x14ac:dyDescent="0.25">
      <c r="A114" s="27">
        <f t="shared" si="9"/>
        <v>105</v>
      </c>
      <c r="B114" s="34" t="s">
        <v>49</v>
      </c>
      <c r="C114" s="29"/>
      <c r="D114" s="29" t="s">
        <v>4</v>
      </c>
      <c r="E114" s="30">
        <v>51.25</v>
      </c>
      <c r="F114" s="6" t="s">
        <v>5</v>
      </c>
      <c r="G114" s="30">
        <f>E114</f>
        <v>51.25</v>
      </c>
      <c r="H114" s="30"/>
      <c r="I114" s="30"/>
      <c r="J114" s="30"/>
      <c r="K114" s="30"/>
      <c r="L114" s="30">
        <f>G114</f>
        <v>51.25</v>
      </c>
      <c r="M114" s="30" t="s">
        <v>6</v>
      </c>
      <c r="N114" s="8"/>
      <c r="O114" s="31">
        <f t="shared" si="10"/>
        <v>0</v>
      </c>
      <c r="P114" s="8" t="s">
        <v>323</v>
      </c>
    </row>
    <row r="115" spans="1:16" ht="31.5" outlineLevel="2" x14ac:dyDescent="0.25">
      <c r="A115" s="27">
        <f t="shared" si="9"/>
        <v>106</v>
      </c>
      <c r="B115" s="28" t="s">
        <v>187</v>
      </c>
      <c r="C115" s="29"/>
      <c r="D115" s="29" t="s">
        <v>4</v>
      </c>
      <c r="E115" s="30">
        <f>G115</f>
        <v>49.817</v>
      </c>
      <c r="F115" s="6" t="s">
        <v>5</v>
      </c>
      <c r="G115" s="30">
        <f>H115+K115+L115</f>
        <v>49.817</v>
      </c>
      <c r="H115" s="30">
        <v>0</v>
      </c>
      <c r="I115" s="30"/>
      <c r="J115" s="30"/>
      <c r="K115" s="30"/>
      <c r="L115" s="30">
        <v>49.817</v>
      </c>
      <c r="M115" s="30" t="s">
        <v>6</v>
      </c>
      <c r="N115" s="8"/>
      <c r="O115" s="31">
        <f t="shared" si="10"/>
        <v>0</v>
      </c>
      <c r="P115" s="8" t="s">
        <v>323</v>
      </c>
    </row>
    <row r="116" spans="1:16" ht="31.5" outlineLevel="2" x14ac:dyDescent="0.25">
      <c r="A116" s="27">
        <f t="shared" si="9"/>
        <v>107</v>
      </c>
      <c r="B116" s="28" t="s">
        <v>191</v>
      </c>
      <c r="C116" s="29"/>
      <c r="D116" s="29" t="s">
        <v>4</v>
      </c>
      <c r="E116" s="30">
        <f>G116</f>
        <v>49.817</v>
      </c>
      <c r="F116" s="6" t="s">
        <v>5</v>
      </c>
      <c r="G116" s="30">
        <f>H116+K116+L116</f>
        <v>49.817</v>
      </c>
      <c r="H116" s="30">
        <v>0</v>
      </c>
      <c r="I116" s="30"/>
      <c r="J116" s="30"/>
      <c r="K116" s="30"/>
      <c r="L116" s="30">
        <v>49.817</v>
      </c>
      <c r="M116" s="30" t="s">
        <v>6</v>
      </c>
      <c r="N116" s="8"/>
      <c r="O116" s="31">
        <f t="shared" si="10"/>
        <v>0</v>
      </c>
      <c r="P116" s="8" t="s">
        <v>323</v>
      </c>
    </row>
    <row r="117" spans="1:16" ht="31.5" outlineLevel="2" x14ac:dyDescent="0.25">
      <c r="A117" s="27">
        <f t="shared" si="9"/>
        <v>108</v>
      </c>
      <c r="B117" s="28" t="s">
        <v>189</v>
      </c>
      <c r="C117" s="29"/>
      <c r="D117" s="29" t="s">
        <v>4</v>
      </c>
      <c r="E117" s="30">
        <f>G117</f>
        <v>32.56</v>
      </c>
      <c r="F117" s="6" t="s">
        <v>5</v>
      </c>
      <c r="G117" s="30">
        <f>H117+K117+L117</f>
        <v>32.56</v>
      </c>
      <c r="H117" s="30">
        <v>0</v>
      </c>
      <c r="I117" s="30"/>
      <c r="J117" s="30"/>
      <c r="K117" s="30"/>
      <c r="L117" s="30">
        <v>32.56</v>
      </c>
      <c r="M117" s="30" t="s">
        <v>6</v>
      </c>
      <c r="N117" s="8">
        <v>32.56</v>
      </c>
      <c r="O117" s="31">
        <f t="shared" si="10"/>
        <v>100</v>
      </c>
      <c r="P117" s="8" t="s">
        <v>320</v>
      </c>
    </row>
    <row r="118" spans="1:16" ht="31.5" outlineLevel="2" x14ac:dyDescent="0.25">
      <c r="A118" s="27">
        <f t="shared" si="9"/>
        <v>109</v>
      </c>
      <c r="B118" s="32" t="s">
        <v>19</v>
      </c>
      <c r="C118" s="39"/>
      <c r="D118" s="29" t="s">
        <v>4</v>
      </c>
      <c r="E118" s="30">
        <v>30.75</v>
      </c>
      <c r="F118" s="6" t="s">
        <v>5</v>
      </c>
      <c r="G118" s="30">
        <f>H118+L118</f>
        <v>30.75</v>
      </c>
      <c r="H118" s="30">
        <f t="shared" ref="H118:H128" si="15">I118+J118</f>
        <v>0</v>
      </c>
      <c r="I118" s="30"/>
      <c r="J118" s="30"/>
      <c r="K118" s="30"/>
      <c r="L118" s="30">
        <f>E118</f>
        <v>30.75</v>
      </c>
      <c r="M118" s="30" t="s">
        <v>6</v>
      </c>
      <c r="N118" s="8"/>
      <c r="O118" s="31">
        <f t="shared" si="10"/>
        <v>0</v>
      </c>
      <c r="P118" s="8" t="s">
        <v>323</v>
      </c>
    </row>
    <row r="119" spans="1:16" ht="31.5" outlineLevel="2" x14ac:dyDescent="0.25">
      <c r="A119" s="27">
        <f t="shared" si="9"/>
        <v>110</v>
      </c>
      <c r="B119" s="32" t="s">
        <v>248</v>
      </c>
      <c r="C119" s="29"/>
      <c r="D119" s="29" t="s">
        <v>4</v>
      </c>
      <c r="E119" s="30">
        <v>19.742999999999999</v>
      </c>
      <c r="F119" s="6" t="s">
        <v>5</v>
      </c>
      <c r="G119" s="30">
        <v>19.742999999999999</v>
      </c>
      <c r="H119" s="30">
        <f t="shared" si="15"/>
        <v>0</v>
      </c>
      <c r="I119" s="30"/>
      <c r="J119" s="30"/>
      <c r="K119" s="30"/>
      <c r="L119" s="30">
        <v>19.742999999999999</v>
      </c>
      <c r="M119" s="30" t="s">
        <v>6</v>
      </c>
      <c r="N119" s="8"/>
      <c r="O119" s="31">
        <f t="shared" si="10"/>
        <v>0</v>
      </c>
      <c r="P119" s="8" t="s">
        <v>323</v>
      </c>
    </row>
    <row r="120" spans="1:16" ht="39" customHeight="1" outlineLevel="2" x14ac:dyDescent="0.25">
      <c r="A120" s="27">
        <f t="shared" si="9"/>
        <v>111</v>
      </c>
      <c r="B120" s="32" t="s">
        <v>238</v>
      </c>
      <c r="C120" s="29"/>
      <c r="D120" s="29" t="s">
        <v>4</v>
      </c>
      <c r="E120" s="30">
        <v>35</v>
      </c>
      <c r="F120" s="6" t="s">
        <v>5</v>
      </c>
      <c r="G120" s="30">
        <v>0</v>
      </c>
      <c r="H120" s="30">
        <f t="shared" si="15"/>
        <v>0</v>
      </c>
      <c r="I120" s="30"/>
      <c r="J120" s="30"/>
      <c r="K120" s="30"/>
      <c r="L120" s="30" t="s">
        <v>6</v>
      </c>
      <c r="M120" s="30" t="s">
        <v>6</v>
      </c>
      <c r="N120" s="8"/>
      <c r="O120" s="31">
        <v>0</v>
      </c>
      <c r="P120" s="8" t="s">
        <v>319</v>
      </c>
    </row>
    <row r="121" spans="1:16" ht="24.95" customHeight="1" x14ac:dyDescent="0.25">
      <c r="A121" s="27">
        <f t="shared" si="9"/>
        <v>112</v>
      </c>
      <c r="B121" s="32" t="s">
        <v>200</v>
      </c>
      <c r="C121" s="50"/>
      <c r="D121" s="29" t="s">
        <v>8</v>
      </c>
      <c r="E121" s="30">
        <v>5923.8310000000001</v>
      </c>
      <c r="F121" s="6">
        <v>2020</v>
      </c>
      <c r="G121" s="30">
        <f t="shared" ref="G121" si="16">+H121+K121+L121</f>
        <v>5923.8310000000001</v>
      </c>
      <c r="H121" s="30">
        <f t="shared" si="15"/>
        <v>3267.6320000000001</v>
      </c>
      <c r="I121" s="30"/>
      <c r="J121" s="30">
        <f>E121-L121</f>
        <v>3267.6320000000001</v>
      </c>
      <c r="K121" s="30"/>
      <c r="L121" s="51">
        <v>2656.1990000000001</v>
      </c>
      <c r="M121" s="30" t="s">
        <v>6</v>
      </c>
      <c r="N121" s="31"/>
      <c r="O121" s="31">
        <f t="shared" si="10"/>
        <v>0</v>
      </c>
      <c r="P121" s="8" t="s">
        <v>323</v>
      </c>
    </row>
    <row r="122" spans="1:16" ht="31.5" outlineLevel="2" x14ac:dyDescent="0.25">
      <c r="A122" s="27">
        <f t="shared" si="9"/>
        <v>113</v>
      </c>
      <c r="B122" s="32" t="s">
        <v>201</v>
      </c>
      <c r="C122" s="29"/>
      <c r="D122" s="29" t="s">
        <v>8</v>
      </c>
      <c r="E122" s="30">
        <v>1289.807</v>
      </c>
      <c r="F122" s="6" t="s">
        <v>5</v>
      </c>
      <c r="G122" s="30">
        <v>1289.807</v>
      </c>
      <c r="H122" s="30">
        <f t="shared" si="15"/>
        <v>0</v>
      </c>
      <c r="I122" s="30"/>
      <c r="J122" s="30"/>
      <c r="K122" s="30"/>
      <c r="L122" s="30">
        <v>1289.807</v>
      </c>
      <c r="M122" s="30" t="s">
        <v>6</v>
      </c>
      <c r="N122" s="8"/>
      <c r="O122" s="31">
        <f t="shared" si="10"/>
        <v>0</v>
      </c>
      <c r="P122" s="8" t="s">
        <v>323</v>
      </c>
    </row>
    <row r="123" spans="1:16" ht="31.5" outlineLevel="2" x14ac:dyDescent="0.25">
      <c r="A123" s="27">
        <f t="shared" si="9"/>
        <v>114</v>
      </c>
      <c r="B123" s="28" t="s">
        <v>202</v>
      </c>
      <c r="C123" s="29"/>
      <c r="D123" s="29" t="s">
        <v>8</v>
      </c>
      <c r="E123" s="30">
        <v>1289.807</v>
      </c>
      <c r="F123" s="6" t="s">
        <v>5</v>
      </c>
      <c r="G123" s="30">
        <f t="shared" ref="G123:G129" si="17">E123</f>
        <v>1289.807</v>
      </c>
      <c r="H123" s="30">
        <f t="shared" si="15"/>
        <v>0</v>
      </c>
      <c r="I123" s="30"/>
      <c r="J123" s="30"/>
      <c r="K123" s="30"/>
      <c r="L123" s="30">
        <f t="shared" ref="L123:L129" si="18">G123</f>
        <v>1289.807</v>
      </c>
      <c r="M123" s="30" t="s">
        <v>6</v>
      </c>
      <c r="N123" s="8"/>
      <c r="O123" s="31">
        <f t="shared" si="10"/>
        <v>0</v>
      </c>
      <c r="P123" s="8" t="s">
        <v>323</v>
      </c>
    </row>
    <row r="124" spans="1:16" ht="31.5" outlineLevel="2" x14ac:dyDescent="0.25">
      <c r="A124" s="27">
        <f t="shared" si="9"/>
        <v>115</v>
      </c>
      <c r="B124" s="28" t="s">
        <v>203</v>
      </c>
      <c r="C124" s="29"/>
      <c r="D124" s="29" t="s">
        <v>8</v>
      </c>
      <c r="E124" s="30">
        <v>839.81399999999996</v>
      </c>
      <c r="F124" s="6" t="s">
        <v>5</v>
      </c>
      <c r="G124" s="30">
        <f t="shared" si="17"/>
        <v>839.81399999999996</v>
      </c>
      <c r="H124" s="30">
        <f t="shared" si="15"/>
        <v>0</v>
      </c>
      <c r="I124" s="30"/>
      <c r="J124" s="30"/>
      <c r="K124" s="30"/>
      <c r="L124" s="30">
        <f t="shared" si="18"/>
        <v>839.81399999999996</v>
      </c>
      <c r="M124" s="30" t="s">
        <v>6</v>
      </c>
      <c r="N124" s="8"/>
      <c r="O124" s="31">
        <f t="shared" si="10"/>
        <v>0</v>
      </c>
      <c r="P124" s="8" t="s">
        <v>323</v>
      </c>
    </row>
    <row r="125" spans="1:16" ht="31.5" outlineLevel="2" x14ac:dyDescent="0.25">
      <c r="A125" s="27">
        <f t="shared" si="9"/>
        <v>116</v>
      </c>
      <c r="B125" s="28" t="s">
        <v>72</v>
      </c>
      <c r="C125" s="29"/>
      <c r="D125" s="29" t="s">
        <v>169</v>
      </c>
      <c r="E125" s="30">
        <v>3239.3870000000002</v>
      </c>
      <c r="F125" s="6" t="s">
        <v>5</v>
      </c>
      <c r="G125" s="30">
        <f t="shared" si="17"/>
        <v>3239.3870000000002</v>
      </c>
      <c r="H125" s="30">
        <f t="shared" si="15"/>
        <v>0</v>
      </c>
      <c r="I125" s="30"/>
      <c r="J125" s="30"/>
      <c r="K125" s="30"/>
      <c r="L125" s="30">
        <f t="shared" si="18"/>
        <v>3239.3870000000002</v>
      </c>
      <c r="M125" s="30" t="s">
        <v>6</v>
      </c>
      <c r="N125" s="8">
        <v>1094.271</v>
      </c>
      <c r="O125" s="31">
        <f t="shared" si="10"/>
        <v>33.780187424349108</v>
      </c>
      <c r="P125" s="8" t="s">
        <v>320</v>
      </c>
    </row>
    <row r="126" spans="1:16" ht="31.5" outlineLevel="2" x14ac:dyDescent="0.25">
      <c r="A126" s="27">
        <f t="shared" si="9"/>
        <v>117</v>
      </c>
      <c r="B126" s="28" t="s">
        <v>71</v>
      </c>
      <c r="C126" s="29"/>
      <c r="D126" s="29" t="s">
        <v>169</v>
      </c>
      <c r="E126" s="30">
        <v>1763.9290000000001</v>
      </c>
      <c r="F126" s="6" t="s">
        <v>5</v>
      </c>
      <c r="G126" s="30">
        <f t="shared" si="17"/>
        <v>1763.9290000000001</v>
      </c>
      <c r="H126" s="30">
        <f t="shared" si="15"/>
        <v>0</v>
      </c>
      <c r="I126" s="30"/>
      <c r="J126" s="30"/>
      <c r="K126" s="30"/>
      <c r="L126" s="30">
        <f t="shared" si="18"/>
        <v>1763.9290000000001</v>
      </c>
      <c r="M126" s="30" t="s">
        <v>6</v>
      </c>
      <c r="N126" s="8"/>
      <c r="O126" s="31">
        <f t="shared" si="10"/>
        <v>0</v>
      </c>
      <c r="P126" s="8" t="s">
        <v>323</v>
      </c>
    </row>
    <row r="127" spans="1:16" ht="31.5" outlineLevel="2" x14ac:dyDescent="0.25">
      <c r="A127" s="27">
        <f t="shared" si="9"/>
        <v>118</v>
      </c>
      <c r="B127" s="28" t="s">
        <v>70</v>
      </c>
      <c r="C127" s="29"/>
      <c r="D127" s="29" t="s">
        <v>169</v>
      </c>
      <c r="E127" s="30">
        <v>1618.2719999999999</v>
      </c>
      <c r="F127" s="6" t="s">
        <v>5</v>
      </c>
      <c r="G127" s="30">
        <f t="shared" si="17"/>
        <v>1618.2719999999999</v>
      </c>
      <c r="H127" s="30">
        <f t="shared" si="15"/>
        <v>0</v>
      </c>
      <c r="I127" s="30"/>
      <c r="J127" s="30"/>
      <c r="K127" s="30"/>
      <c r="L127" s="30">
        <f t="shared" si="18"/>
        <v>1618.2719999999999</v>
      </c>
      <c r="M127" s="30" t="s">
        <v>6</v>
      </c>
      <c r="N127" s="8"/>
      <c r="O127" s="31">
        <f t="shared" si="10"/>
        <v>0</v>
      </c>
      <c r="P127" s="8" t="s">
        <v>323</v>
      </c>
    </row>
    <row r="128" spans="1:16" ht="31.5" outlineLevel="2" x14ac:dyDescent="0.25">
      <c r="A128" s="27">
        <f t="shared" si="9"/>
        <v>119</v>
      </c>
      <c r="B128" s="28" t="s">
        <v>73</v>
      </c>
      <c r="C128" s="29"/>
      <c r="D128" s="29" t="s">
        <v>169</v>
      </c>
      <c r="E128" s="30">
        <v>1036.7460000000001</v>
      </c>
      <c r="F128" s="6" t="s">
        <v>5</v>
      </c>
      <c r="G128" s="30">
        <f t="shared" si="17"/>
        <v>1036.7460000000001</v>
      </c>
      <c r="H128" s="30">
        <f t="shared" si="15"/>
        <v>0</v>
      </c>
      <c r="I128" s="30"/>
      <c r="J128" s="30"/>
      <c r="K128" s="30"/>
      <c r="L128" s="30">
        <f t="shared" si="18"/>
        <v>1036.7460000000001</v>
      </c>
      <c r="M128" s="30" t="s">
        <v>6</v>
      </c>
      <c r="N128" s="8"/>
      <c r="O128" s="31">
        <f t="shared" si="10"/>
        <v>0</v>
      </c>
      <c r="P128" s="8" t="s">
        <v>323</v>
      </c>
    </row>
    <row r="129" spans="1:16" ht="31.5" outlineLevel="2" x14ac:dyDescent="0.25">
      <c r="A129" s="27">
        <f t="shared" si="9"/>
        <v>120</v>
      </c>
      <c r="B129" s="34" t="s">
        <v>29</v>
      </c>
      <c r="C129" s="29"/>
      <c r="D129" s="29" t="s">
        <v>30</v>
      </c>
      <c r="E129" s="30">
        <v>2050</v>
      </c>
      <c r="F129" s="6" t="s">
        <v>5</v>
      </c>
      <c r="G129" s="30">
        <f t="shared" si="17"/>
        <v>2050</v>
      </c>
      <c r="H129" s="30"/>
      <c r="I129" s="30"/>
      <c r="J129" s="30"/>
      <c r="K129" s="30"/>
      <c r="L129" s="30">
        <f t="shared" si="18"/>
        <v>2050</v>
      </c>
      <c r="M129" s="30" t="s">
        <v>6</v>
      </c>
      <c r="N129" s="8">
        <v>622.83299999999997</v>
      </c>
      <c r="O129" s="31">
        <f t="shared" si="10"/>
        <v>30.382097560975609</v>
      </c>
      <c r="P129" s="8" t="s">
        <v>319</v>
      </c>
    </row>
    <row r="130" spans="1:16" ht="31.5" outlineLevel="2" x14ac:dyDescent="0.25">
      <c r="A130" s="27">
        <f t="shared" si="9"/>
        <v>121</v>
      </c>
      <c r="B130" s="32" t="s">
        <v>15</v>
      </c>
      <c r="C130" s="39"/>
      <c r="D130" s="29" t="s">
        <v>10</v>
      </c>
      <c r="E130" s="30">
        <v>530.77599999999995</v>
      </c>
      <c r="F130" s="6" t="s">
        <v>5</v>
      </c>
      <c r="G130" s="30">
        <v>530.77599999999995</v>
      </c>
      <c r="H130" s="30">
        <f>I130+J130</f>
        <v>0</v>
      </c>
      <c r="I130" s="30"/>
      <c r="J130" s="30"/>
      <c r="K130" s="30">
        <v>424.61599999999999</v>
      </c>
      <c r="L130" s="30">
        <v>106.16</v>
      </c>
      <c r="M130" s="30" t="s">
        <v>6</v>
      </c>
      <c r="N130" s="8"/>
      <c r="O130" s="31">
        <f t="shared" si="10"/>
        <v>0</v>
      </c>
      <c r="P130" s="8" t="s">
        <v>323</v>
      </c>
    </row>
    <row r="131" spans="1:16" ht="47.25" outlineLevel="2" x14ac:dyDescent="0.25">
      <c r="A131" s="27">
        <f t="shared" si="9"/>
        <v>122</v>
      </c>
      <c r="B131" s="32" t="s">
        <v>253</v>
      </c>
      <c r="C131" s="39"/>
      <c r="D131" s="29" t="s">
        <v>4</v>
      </c>
      <c r="E131" s="30">
        <v>40</v>
      </c>
      <c r="F131" s="52">
        <v>2020</v>
      </c>
      <c r="G131" s="30">
        <f>E131</f>
        <v>40</v>
      </c>
      <c r="H131" s="30">
        <f t="shared" ref="H131:H143" si="19">I131+J131</f>
        <v>0</v>
      </c>
      <c r="I131" s="30"/>
      <c r="J131" s="30"/>
      <c r="K131" s="30"/>
      <c r="L131" s="30">
        <f>G131</f>
        <v>40</v>
      </c>
      <c r="M131" s="30" t="s">
        <v>6</v>
      </c>
      <c r="N131" s="53">
        <v>20</v>
      </c>
      <c r="O131" s="31">
        <f t="shared" si="10"/>
        <v>50</v>
      </c>
      <c r="P131" s="8" t="s">
        <v>320</v>
      </c>
    </row>
    <row r="132" spans="1:16" s="26" customFormat="1" ht="31.5" outlineLevel="2" x14ac:dyDescent="0.25">
      <c r="A132" s="27">
        <f t="shared" si="9"/>
        <v>123</v>
      </c>
      <c r="B132" s="32" t="s">
        <v>254</v>
      </c>
      <c r="C132" s="39"/>
      <c r="D132" s="29" t="s">
        <v>4</v>
      </c>
      <c r="E132" s="30">
        <v>650</v>
      </c>
      <c r="F132" s="52">
        <v>2020</v>
      </c>
      <c r="G132" s="30">
        <f>E132</f>
        <v>650</v>
      </c>
      <c r="H132" s="30">
        <f t="shared" si="19"/>
        <v>0</v>
      </c>
      <c r="I132" s="30"/>
      <c r="J132" s="30"/>
      <c r="K132" s="30"/>
      <c r="L132" s="30">
        <f>G132</f>
        <v>650</v>
      </c>
      <c r="M132" s="30" t="s">
        <v>6</v>
      </c>
      <c r="N132" s="8">
        <v>455.61761999999999</v>
      </c>
      <c r="O132" s="31">
        <f t="shared" si="10"/>
        <v>70.095018461538459</v>
      </c>
      <c r="P132" s="8" t="s">
        <v>320</v>
      </c>
    </row>
    <row r="133" spans="1:16" s="26" customFormat="1" ht="31.5" outlineLevel="2" x14ac:dyDescent="0.25">
      <c r="A133" s="27">
        <f t="shared" si="9"/>
        <v>124</v>
      </c>
      <c r="B133" s="32" t="s">
        <v>255</v>
      </c>
      <c r="C133" s="39"/>
      <c r="D133" s="29" t="s">
        <v>4</v>
      </c>
      <c r="E133" s="30">
        <v>1900</v>
      </c>
      <c r="F133" s="52">
        <v>2020</v>
      </c>
      <c r="G133" s="30">
        <f>+H133+K133+L133</f>
        <v>1900</v>
      </c>
      <c r="H133" s="30">
        <f t="shared" si="19"/>
        <v>0</v>
      </c>
      <c r="I133" s="30"/>
      <c r="J133" s="30"/>
      <c r="K133" s="30"/>
      <c r="L133" s="30">
        <v>1900</v>
      </c>
      <c r="M133" s="30" t="s">
        <v>6</v>
      </c>
      <c r="N133" s="8">
        <v>35.454999999999998</v>
      </c>
      <c r="O133" s="31">
        <f t="shared" si="10"/>
        <v>1.8660526315789472</v>
      </c>
      <c r="P133" s="8" t="s">
        <v>319</v>
      </c>
    </row>
    <row r="134" spans="1:16" s="26" customFormat="1" ht="31.5" outlineLevel="2" x14ac:dyDescent="0.25">
      <c r="A134" s="27">
        <f t="shared" si="9"/>
        <v>125</v>
      </c>
      <c r="B134" s="32" t="s">
        <v>256</v>
      </c>
      <c r="C134" s="39"/>
      <c r="D134" s="29" t="s">
        <v>4</v>
      </c>
      <c r="E134" s="30">
        <v>580</v>
      </c>
      <c r="F134" s="52">
        <v>2020</v>
      </c>
      <c r="G134" s="30">
        <f t="shared" ref="G134:G143" si="20">+H134+K134+L134</f>
        <v>580</v>
      </c>
      <c r="H134" s="30">
        <f t="shared" si="19"/>
        <v>0</v>
      </c>
      <c r="I134" s="30"/>
      <c r="J134" s="30"/>
      <c r="K134" s="30"/>
      <c r="L134" s="30">
        <v>580</v>
      </c>
      <c r="M134" s="30" t="s">
        <v>6</v>
      </c>
      <c r="N134" s="8">
        <v>36.780999999999999</v>
      </c>
      <c r="O134" s="31">
        <f t="shared" si="10"/>
        <v>6.3415517241379309</v>
      </c>
      <c r="P134" s="8" t="s">
        <v>319</v>
      </c>
    </row>
    <row r="135" spans="1:16" s="26" customFormat="1" ht="31.5" outlineLevel="2" x14ac:dyDescent="0.25">
      <c r="A135" s="27">
        <f t="shared" si="9"/>
        <v>126</v>
      </c>
      <c r="B135" s="32" t="s">
        <v>257</v>
      </c>
      <c r="C135" s="39"/>
      <c r="D135" s="29" t="s">
        <v>10</v>
      </c>
      <c r="E135" s="30">
        <v>800</v>
      </c>
      <c r="F135" s="52">
        <v>2020</v>
      </c>
      <c r="G135" s="30">
        <f t="shared" si="20"/>
        <v>800</v>
      </c>
      <c r="H135" s="30">
        <f t="shared" si="19"/>
        <v>0</v>
      </c>
      <c r="I135" s="30"/>
      <c r="J135" s="30"/>
      <c r="K135" s="30"/>
      <c r="L135" s="30">
        <v>800</v>
      </c>
      <c r="M135" s="30" t="s">
        <v>6</v>
      </c>
      <c r="N135" s="8">
        <v>765.47447</v>
      </c>
      <c r="O135" s="31">
        <f t="shared" si="10"/>
        <v>95.68430875</v>
      </c>
      <c r="P135" s="8" t="s">
        <v>320</v>
      </c>
    </row>
    <row r="136" spans="1:16" s="26" customFormat="1" ht="31.5" outlineLevel="2" x14ac:dyDescent="0.25">
      <c r="A136" s="27">
        <f t="shared" si="9"/>
        <v>127</v>
      </c>
      <c r="B136" s="32" t="s">
        <v>258</v>
      </c>
      <c r="C136" s="39"/>
      <c r="D136" s="29" t="s">
        <v>30</v>
      </c>
      <c r="E136" s="30">
        <v>640</v>
      </c>
      <c r="F136" s="52">
        <v>2020</v>
      </c>
      <c r="G136" s="30">
        <f t="shared" si="20"/>
        <v>640</v>
      </c>
      <c r="H136" s="30">
        <f t="shared" si="19"/>
        <v>0</v>
      </c>
      <c r="I136" s="30"/>
      <c r="J136" s="30"/>
      <c r="K136" s="30"/>
      <c r="L136" s="30">
        <v>640</v>
      </c>
      <c r="M136" s="30" t="s">
        <v>6</v>
      </c>
      <c r="N136" s="8">
        <v>622.44570999999996</v>
      </c>
      <c r="O136" s="31">
        <f t="shared" si="10"/>
        <v>97.257142187499994</v>
      </c>
      <c r="P136" s="8" t="s">
        <v>320</v>
      </c>
    </row>
    <row r="137" spans="1:16" s="26" customFormat="1" ht="31.5" outlineLevel="2" x14ac:dyDescent="0.25">
      <c r="A137" s="27">
        <f t="shared" si="9"/>
        <v>128</v>
      </c>
      <c r="B137" s="32" t="s">
        <v>259</v>
      </c>
      <c r="C137" s="39"/>
      <c r="D137" s="29" t="s">
        <v>4</v>
      </c>
      <c r="E137" s="30">
        <v>213.916</v>
      </c>
      <c r="F137" s="52">
        <v>2020</v>
      </c>
      <c r="G137" s="30">
        <f t="shared" si="20"/>
        <v>213.916</v>
      </c>
      <c r="H137" s="30">
        <f t="shared" si="19"/>
        <v>0</v>
      </c>
      <c r="I137" s="30"/>
      <c r="J137" s="30"/>
      <c r="K137" s="30"/>
      <c r="L137" s="30">
        <v>213.916</v>
      </c>
      <c r="M137" s="30" t="s">
        <v>6</v>
      </c>
      <c r="N137" s="8">
        <v>20.239999999999998</v>
      </c>
      <c r="O137" s="31">
        <f t="shared" si="10"/>
        <v>9.4616578470053661</v>
      </c>
      <c r="P137" s="8" t="s">
        <v>320</v>
      </c>
    </row>
    <row r="138" spans="1:16" s="26" customFormat="1" ht="31.5" outlineLevel="2" x14ac:dyDescent="0.25">
      <c r="A138" s="27">
        <f t="shared" si="9"/>
        <v>129</v>
      </c>
      <c r="B138" s="32" t="s">
        <v>260</v>
      </c>
      <c r="C138" s="39"/>
      <c r="D138" s="29" t="s">
        <v>4</v>
      </c>
      <c r="E138" s="30">
        <v>1487</v>
      </c>
      <c r="F138" s="52">
        <v>2020</v>
      </c>
      <c r="G138" s="30">
        <f t="shared" si="20"/>
        <v>1487</v>
      </c>
      <c r="H138" s="30">
        <f t="shared" si="19"/>
        <v>0</v>
      </c>
      <c r="I138" s="30"/>
      <c r="J138" s="30"/>
      <c r="K138" s="30"/>
      <c r="L138" s="30">
        <v>1487</v>
      </c>
      <c r="M138" s="30" t="s">
        <v>6</v>
      </c>
      <c r="N138" s="8">
        <v>1346.8191400000001</v>
      </c>
      <c r="O138" s="31">
        <f t="shared" si="10"/>
        <v>90.572907868190981</v>
      </c>
      <c r="P138" s="8" t="s">
        <v>320</v>
      </c>
    </row>
    <row r="139" spans="1:16" s="26" customFormat="1" ht="47.25" outlineLevel="2" x14ac:dyDescent="0.25">
      <c r="A139" s="27">
        <f t="shared" ref="A139:A157" si="21">A138+1</f>
        <v>130</v>
      </c>
      <c r="B139" s="32" t="s">
        <v>261</v>
      </c>
      <c r="C139" s="39"/>
      <c r="D139" s="29" t="s">
        <v>4</v>
      </c>
      <c r="E139" s="30">
        <v>1490</v>
      </c>
      <c r="F139" s="6">
        <v>2020</v>
      </c>
      <c r="G139" s="30">
        <f t="shared" si="20"/>
        <v>1490</v>
      </c>
      <c r="H139" s="30">
        <f t="shared" si="19"/>
        <v>0</v>
      </c>
      <c r="I139" s="30"/>
      <c r="J139" s="30"/>
      <c r="K139" s="30"/>
      <c r="L139" s="30">
        <v>1490</v>
      </c>
      <c r="M139" s="30" t="s">
        <v>6</v>
      </c>
      <c r="N139" s="8">
        <v>1446.5232599999999</v>
      </c>
      <c r="O139" s="31">
        <f t="shared" si="10"/>
        <v>97.082097986577182</v>
      </c>
      <c r="P139" s="8" t="s">
        <v>320</v>
      </c>
    </row>
    <row r="140" spans="1:16" s="26" customFormat="1" ht="31.5" outlineLevel="2" x14ac:dyDescent="0.25">
      <c r="A140" s="27">
        <f t="shared" si="21"/>
        <v>131</v>
      </c>
      <c r="B140" s="32" t="s">
        <v>262</v>
      </c>
      <c r="C140" s="39"/>
      <c r="D140" s="29" t="s">
        <v>4</v>
      </c>
      <c r="E140" s="30">
        <v>1496</v>
      </c>
      <c r="F140" s="6">
        <v>2020</v>
      </c>
      <c r="G140" s="30">
        <f t="shared" si="20"/>
        <v>1496</v>
      </c>
      <c r="H140" s="30">
        <f t="shared" si="19"/>
        <v>0</v>
      </c>
      <c r="I140" s="30"/>
      <c r="J140" s="30"/>
      <c r="K140" s="30"/>
      <c r="L140" s="30">
        <v>1496</v>
      </c>
      <c r="M140" s="30" t="s">
        <v>6</v>
      </c>
      <c r="N140" s="8">
        <v>1480.8715199999999</v>
      </c>
      <c r="O140" s="31">
        <f t="shared" ref="O140:O202" si="22">N140/E140*100</f>
        <v>98.988737967914432</v>
      </c>
      <c r="P140" s="8" t="s">
        <v>320</v>
      </c>
    </row>
    <row r="141" spans="1:16" s="26" customFormat="1" ht="31.5" outlineLevel="2" x14ac:dyDescent="0.25">
      <c r="A141" s="27">
        <f t="shared" si="21"/>
        <v>132</v>
      </c>
      <c r="B141" s="32" t="s">
        <v>263</v>
      </c>
      <c r="C141" s="39"/>
      <c r="D141" s="29" t="s">
        <v>4</v>
      </c>
      <c r="E141" s="54">
        <v>41.537999999999997</v>
      </c>
      <c r="F141" s="6">
        <v>2020</v>
      </c>
      <c r="G141" s="54">
        <f t="shared" si="20"/>
        <v>41.537999999999997</v>
      </c>
      <c r="H141" s="30">
        <f t="shared" si="19"/>
        <v>0</v>
      </c>
      <c r="I141" s="30"/>
      <c r="J141" s="30"/>
      <c r="K141" s="30"/>
      <c r="L141" s="54">
        <v>41.537999999999997</v>
      </c>
      <c r="M141" s="30" t="s">
        <v>6</v>
      </c>
      <c r="N141" s="8">
        <v>41.537999999999997</v>
      </c>
      <c r="O141" s="31">
        <f t="shared" si="22"/>
        <v>100</v>
      </c>
      <c r="P141" s="8" t="s">
        <v>320</v>
      </c>
    </row>
    <row r="142" spans="1:16" s="26" customFormat="1" ht="31.5" outlineLevel="2" x14ac:dyDescent="0.25">
      <c r="A142" s="27">
        <f t="shared" si="21"/>
        <v>133</v>
      </c>
      <c r="B142" s="32" t="s">
        <v>264</v>
      </c>
      <c r="C142" s="39"/>
      <c r="D142" s="29" t="s">
        <v>4</v>
      </c>
      <c r="E142" s="54">
        <v>41.103999999999999</v>
      </c>
      <c r="F142" s="6">
        <v>2020</v>
      </c>
      <c r="G142" s="54">
        <f t="shared" si="20"/>
        <v>41.103999999999999</v>
      </c>
      <c r="H142" s="30">
        <f t="shared" si="19"/>
        <v>0</v>
      </c>
      <c r="I142" s="30"/>
      <c r="J142" s="30"/>
      <c r="K142" s="30"/>
      <c r="L142" s="54">
        <v>41.103999999999999</v>
      </c>
      <c r="M142" s="30" t="s">
        <v>6</v>
      </c>
      <c r="N142" s="8">
        <v>41.103999999999999</v>
      </c>
      <c r="O142" s="31">
        <f t="shared" si="22"/>
        <v>100</v>
      </c>
      <c r="P142" s="8" t="s">
        <v>320</v>
      </c>
    </row>
    <row r="143" spans="1:16" s="26" customFormat="1" ht="31.5" outlineLevel="2" x14ac:dyDescent="0.25">
      <c r="A143" s="27">
        <f t="shared" si="21"/>
        <v>134</v>
      </c>
      <c r="B143" s="32" t="s">
        <v>265</v>
      </c>
      <c r="C143" s="39"/>
      <c r="D143" s="29" t="s">
        <v>4</v>
      </c>
      <c r="E143" s="54">
        <v>40.692</v>
      </c>
      <c r="F143" s="6">
        <v>2020</v>
      </c>
      <c r="G143" s="54">
        <f t="shared" si="20"/>
        <v>40.692</v>
      </c>
      <c r="H143" s="30">
        <f t="shared" si="19"/>
        <v>0</v>
      </c>
      <c r="I143" s="30"/>
      <c r="J143" s="30"/>
      <c r="K143" s="30"/>
      <c r="L143" s="54">
        <v>40.692</v>
      </c>
      <c r="M143" s="30" t="s">
        <v>6</v>
      </c>
      <c r="N143" s="8">
        <v>40.692</v>
      </c>
      <c r="O143" s="31">
        <f t="shared" si="22"/>
        <v>100</v>
      </c>
      <c r="P143" s="8" t="s">
        <v>320</v>
      </c>
    </row>
    <row r="144" spans="1:16" s="26" customFormat="1" ht="31.5" outlineLevel="2" x14ac:dyDescent="0.25">
      <c r="A144" s="27">
        <f t="shared" si="21"/>
        <v>135</v>
      </c>
      <c r="B144" s="32" t="s">
        <v>266</v>
      </c>
      <c r="C144" s="39"/>
      <c r="D144" s="29" t="s">
        <v>4</v>
      </c>
      <c r="E144" s="54">
        <v>38.329000000000001</v>
      </c>
      <c r="F144" s="6">
        <v>2020</v>
      </c>
      <c r="G144" s="54">
        <f>+H144+K144+L144</f>
        <v>38.329000000000001</v>
      </c>
      <c r="H144" s="30">
        <f>I144+J144</f>
        <v>0</v>
      </c>
      <c r="I144" s="30"/>
      <c r="J144" s="30"/>
      <c r="K144" s="30"/>
      <c r="L144" s="54">
        <v>38.329000000000001</v>
      </c>
      <c r="M144" s="30" t="s">
        <v>6</v>
      </c>
      <c r="N144" s="8">
        <v>38.329000000000001</v>
      </c>
      <c r="O144" s="31">
        <f t="shared" si="22"/>
        <v>100</v>
      </c>
      <c r="P144" s="8" t="s">
        <v>320</v>
      </c>
    </row>
    <row r="145" spans="1:16" s="26" customFormat="1" ht="31.5" outlineLevel="2" x14ac:dyDescent="0.25">
      <c r="A145" s="27">
        <f t="shared" si="21"/>
        <v>136</v>
      </c>
      <c r="B145" s="32" t="s">
        <v>271</v>
      </c>
      <c r="C145" s="39"/>
      <c r="D145" s="29" t="s">
        <v>4</v>
      </c>
      <c r="E145" s="49">
        <v>298.49588</v>
      </c>
      <c r="F145" s="52">
        <v>2020</v>
      </c>
      <c r="G145" s="49">
        <f>E145</f>
        <v>298.49588</v>
      </c>
      <c r="H145" s="30">
        <f>I145+J145</f>
        <v>0</v>
      </c>
      <c r="I145" s="30"/>
      <c r="J145" s="30"/>
      <c r="K145" s="30"/>
      <c r="L145" s="49">
        <f>G145</f>
        <v>298.49588</v>
      </c>
      <c r="M145" s="30" t="s">
        <v>6</v>
      </c>
      <c r="N145" s="8">
        <v>298.49588</v>
      </c>
      <c r="O145" s="31">
        <f t="shared" si="22"/>
        <v>100</v>
      </c>
      <c r="P145" s="8" t="s">
        <v>320</v>
      </c>
    </row>
    <row r="146" spans="1:16" s="26" customFormat="1" ht="47.25" outlineLevel="2" x14ac:dyDescent="0.25">
      <c r="A146" s="27">
        <f t="shared" si="21"/>
        <v>137</v>
      </c>
      <c r="B146" s="32" t="s">
        <v>272</v>
      </c>
      <c r="C146" s="39"/>
      <c r="D146" s="29" t="s">
        <v>4</v>
      </c>
      <c r="E146" s="49">
        <v>282.61011999999999</v>
      </c>
      <c r="F146" s="52">
        <v>2020</v>
      </c>
      <c r="G146" s="49">
        <f>E146</f>
        <v>282.61011999999999</v>
      </c>
      <c r="H146" s="30">
        <f>I146+J146</f>
        <v>0</v>
      </c>
      <c r="I146" s="30"/>
      <c r="J146" s="30"/>
      <c r="K146" s="30"/>
      <c r="L146" s="49">
        <f>G146</f>
        <v>282.61011999999999</v>
      </c>
      <c r="M146" s="30" t="s">
        <v>6</v>
      </c>
      <c r="N146" s="8">
        <v>282.61011999999999</v>
      </c>
      <c r="O146" s="31">
        <f t="shared" si="22"/>
        <v>100</v>
      </c>
      <c r="P146" s="8" t="s">
        <v>320</v>
      </c>
    </row>
    <row r="147" spans="1:16" s="26" customFormat="1" ht="47.25" outlineLevel="2" x14ac:dyDescent="0.25">
      <c r="A147" s="27">
        <f t="shared" si="21"/>
        <v>138</v>
      </c>
      <c r="B147" s="32" t="s">
        <v>273</v>
      </c>
      <c r="C147" s="39"/>
      <c r="D147" s="29" t="s">
        <v>8</v>
      </c>
      <c r="E147" s="49">
        <v>1071.338</v>
      </c>
      <c r="F147" s="52">
        <v>2020</v>
      </c>
      <c r="G147" s="49">
        <f>+H147+K147+L147</f>
        <v>1071.338</v>
      </c>
      <c r="H147" s="30">
        <f>I147+J147</f>
        <v>0</v>
      </c>
      <c r="I147" s="30"/>
      <c r="J147" s="30"/>
      <c r="K147" s="30"/>
      <c r="L147" s="49">
        <f>E147</f>
        <v>1071.338</v>
      </c>
      <c r="M147" s="30" t="s">
        <v>6</v>
      </c>
      <c r="N147" s="8">
        <v>1010.57381</v>
      </c>
      <c r="O147" s="31">
        <f t="shared" si="22"/>
        <v>94.328196143513992</v>
      </c>
      <c r="P147" s="8" t="s">
        <v>320</v>
      </c>
    </row>
    <row r="148" spans="1:16" s="26" customFormat="1" ht="31.5" outlineLevel="2" x14ac:dyDescent="0.25">
      <c r="A148" s="27">
        <f t="shared" si="21"/>
        <v>139</v>
      </c>
      <c r="B148" s="32" t="s">
        <v>292</v>
      </c>
      <c r="C148" s="39"/>
      <c r="D148" s="29" t="s">
        <v>169</v>
      </c>
      <c r="E148" s="49">
        <v>1452.6369999999999</v>
      </c>
      <c r="F148" s="52">
        <v>2020</v>
      </c>
      <c r="G148" s="49">
        <f>E148</f>
        <v>1452.6369999999999</v>
      </c>
      <c r="H148" s="30"/>
      <c r="I148" s="30"/>
      <c r="J148" s="30"/>
      <c r="K148" s="30"/>
      <c r="L148" s="49">
        <f>E148</f>
        <v>1452.6369999999999</v>
      </c>
      <c r="M148" s="30"/>
      <c r="N148" s="8">
        <v>1365.62752</v>
      </c>
      <c r="O148" s="31">
        <f t="shared" si="22"/>
        <v>94.010239309614178</v>
      </c>
      <c r="P148" s="8" t="s">
        <v>320</v>
      </c>
    </row>
    <row r="149" spans="1:16" ht="47.25" outlineLevel="2" x14ac:dyDescent="0.25">
      <c r="A149" s="27">
        <f t="shared" si="21"/>
        <v>140</v>
      </c>
      <c r="B149" s="32" t="s">
        <v>293</v>
      </c>
      <c r="C149" s="55"/>
      <c r="D149" s="29" t="s">
        <v>4</v>
      </c>
      <c r="E149" s="49">
        <v>1499.731</v>
      </c>
      <c r="F149" s="52">
        <v>2020</v>
      </c>
      <c r="G149" s="49">
        <f>E149</f>
        <v>1499.731</v>
      </c>
      <c r="H149" s="30"/>
      <c r="I149" s="30"/>
      <c r="J149" s="30"/>
      <c r="K149" s="30"/>
      <c r="L149" s="49">
        <f>E149</f>
        <v>1499.731</v>
      </c>
      <c r="M149" s="30"/>
      <c r="N149" s="8"/>
      <c r="O149" s="31">
        <f t="shared" si="22"/>
        <v>0</v>
      </c>
      <c r="P149" s="8" t="s">
        <v>319</v>
      </c>
    </row>
    <row r="150" spans="1:16" ht="47.25" x14ac:dyDescent="0.25">
      <c r="A150" s="27">
        <f t="shared" si="21"/>
        <v>141</v>
      </c>
      <c r="B150" s="32" t="s">
        <v>295</v>
      </c>
      <c r="C150" s="39"/>
      <c r="D150" s="29" t="s">
        <v>4</v>
      </c>
      <c r="E150" s="30">
        <v>46.529000000000003</v>
      </c>
      <c r="F150" s="6">
        <v>2020</v>
      </c>
      <c r="G150" s="30">
        <f t="shared" ref="G150:G151" si="23">E150</f>
        <v>46.529000000000003</v>
      </c>
      <c r="H150" s="30">
        <f t="shared" ref="H150:H157" si="24">I150+J150</f>
        <v>0</v>
      </c>
      <c r="I150" s="30"/>
      <c r="J150" s="30"/>
      <c r="K150" s="30"/>
      <c r="L150" s="30">
        <f>G150</f>
        <v>46.529000000000003</v>
      </c>
      <c r="M150" s="30" t="s">
        <v>6</v>
      </c>
      <c r="N150" s="31"/>
      <c r="O150" s="31">
        <f t="shared" si="22"/>
        <v>0</v>
      </c>
      <c r="P150" s="8" t="s">
        <v>320</v>
      </c>
    </row>
    <row r="151" spans="1:16" ht="31.5" x14ac:dyDescent="0.25">
      <c r="A151" s="27">
        <f t="shared" si="21"/>
        <v>142</v>
      </c>
      <c r="B151" s="32" t="s">
        <v>296</v>
      </c>
      <c r="C151" s="39"/>
      <c r="D151" s="29" t="s">
        <v>8</v>
      </c>
      <c r="E151" s="30">
        <v>44.38</v>
      </c>
      <c r="F151" s="6">
        <v>2020</v>
      </c>
      <c r="G151" s="30">
        <f t="shared" si="23"/>
        <v>44.38</v>
      </c>
      <c r="H151" s="30">
        <f t="shared" si="24"/>
        <v>0</v>
      </c>
      <c r="I151" s="30"/>
      <c r="J151" s="30"/>
      <c r="K151" s="30"/>
      <c r="L151" s="30">
        <f>G151</f>
        <v>44.38</v>
      </c>
      <c r="M151" s="30" t="s">
        <v>6</v>
      </c>
      <c r="N151" s="31"/>
      <c r="O151" s="31">
        <f t="shared" si="22"/>
        <v>0</v>
      </c>
      <c r="P151" s="8" t="s">
        <v>320</v>
      </c>
    </row>
    <row r="152" spans="1:16" ht="47.25" x14ac:dyDescent="0.25">
      <c r="A152" s="27">
        <f t="shared" si="21"/>
        <v>143</v>
      </c>
      <c r="B152" s="32" t="s">
        <v>297</v>
      </c>
      <c r="C152" s="39"/>
      <c r="D152" s="29" t="s">
        <v>4</v>
      </c>
      <c r="E152" s="30">
        <v>44.915999999999997</v>
      </c>
      <c r="F152" s="6">
        <v>2020</v>
      </c>
      <c r="G152" s="30">
        <f>+H152+K152+L152</f>
        <v>44.92</v>
      </c>
      <c r="H152" s="30">
        <f t="shared" si="24"/>
        <v>0</v>
      </c>
      <c r="I152" s="30"/>
      <c r="J152" s="30"/>
      <c r="K152" s="30"/>
      <c r="L152" s="30">
        <v>44.92</v>
      </c>
      <c r="M152" s="30" t="s">
        <v>6</v>
      </c>
      <c r="N152" s="31"/>
      <c r="O152" s="31">
        <f t="shared" si="22"/>
        <v>0</v>
      </c>
      <c r="P152" s="8" t="s">
        <v>320</v>
      </c>
    </row>
    <row r="153" spans="1:16" ht="31.5" x14ac:dyDescent="0.25">
      <c r="A153" s="27">
        <f t="shared" si="21"/>
        <v>144</v>
      </c>
      <c r="B153" s="32" t="s">
        <v>298</v>
      </c>
      <c r="C153" s="39"/>
      <c r="D153" s="29" t="s">
        <v>30</v>
      </c>
      <c r="E153" s="30">
        <v>31.579000000000001</v>
      </c>
      <c r="F153" s="6">
        <v>2020</v>
      </c>
      <c r="G153" s="30">
        <f t="shared" ref="G153:G157" si="25">+H153+K153+L153</f>
        <v>31.58</v>
      </c>
      <c r="H153" s="30">
        <f t="shared" si="24"/>
        <v>0</v>
      </c>
      <c r="I153" s="30"/>
      <c r="J153" s="30"/>
      <c r="K153" s="30"/>
      <c r="L153" s="30">
        <v>31.58</v>
      </c>
      <c r="M153" s="30" t="s">
        <v>6</v>
      </c>
      <c r="N153" s="31"/>
      <c r="O153" s="31">
        <f t="shared" si="22"/>
        <v>0</v>
      </c>
      <c r="P153" s="8" t="s">
        <v>320</v>
      </c>
    </row>
    <row r="154" spans="1:16" ht="47.25" x14ac:dyDescent="0.25">
      <c r="A154" s="27">
        <f t="shared" si="21"/>
        <v>145</v>
      </c>
      <c r="B154" s="32" t="s">
        <v>299</v>
      </c>
      <c r="C154" s="39"/>
      <c r="D154" s="29" t="s">
        <v>4</v>
      </c>
      <c r="E154" s="30">
        <v>46.186</v>
      </c>
      <c r="F154" s="6">
        <v>2020</v>
      </c>
      <c r="G154" s="30">
        <f t="shared" si="25"/>
        <v>46.19</v>
      </c>
      <c r="H154" s="30">
        <f t="shared" si="24"/>
        <v>0</v>
      </c>
      <c r="I154" s="30"/>
      <c r="J154" s="30"/>
      <c r="K154" s="30"/>
      <c r="L154" s="30">
        <v>46.19</v>
      </c>
      <c r="M154" s="30" t="s">
        <v>6</v>
      </c>
      <c r="N154" s="31"/>
      <c r="O154" s="31">
        <f t="shared" si="22"/>
        <v>0</v>
      </c>
      <c r="P154" s="8" t="s">
        <v>320</v>
      </c>
    </row>
    <row r="155" spans="1:16" ht="47.25" x14ac:dyDescent="0.25">
      <c r="A155" s="27">
        <f t="shared" si="21"/>
        <v>146</v>
      </c>
      <c r="B155" s="32" t="s">
        <v>300</v>
      </c>
      <c r="C155" s="39"/>
      <c r="D155" s="29" t="s">
        <v>4</v>
      </c>
      <c r="E155" s="30">
        <v>25</v>
      </c>
      <c r="F155" s="6">
        <v>2020</v>
      </c>
      <c r="G155" s="30">
        <f t="shared" si="25"/>
        <v>25</v>
      </c>
      <c r="H155" s="30">
        <f t="shared" si="24"/>
        <v>0</v>
      </c>
      <c r="I155" s="30"/>
      <c r="J155" s="30"/>
      <c r="K155" s="30"/>
      <c r="L155" s="30">
        <v>25</v>
      </c>
      <c r="M155" s="30" t="s">
        <v>6</v>
      </c>
      <c r="N155" s="31"/>
      <c r="O155" s="31">
        <f t="shared" si="22"/>
        <v>0</v>
      </c>
      <c r="P155" s="8" t="s">
        <v>320</v>
      </c>
    </row>
    <row r="156" spans="1:16" ht="31.5" x14ac:dyDescent="0.25">
      <c r="A156" s="27">
        <f t="shared" si="21"/>
        <v>147</v>
      </c>
      <c r="B156" s="32" t="s">
        <v>301</v>
      </c>
      <c r="C156" s="39"/>
      <c r="D156" s="29" t="s">
        <v>4</v>
      </c>
      <c r="E156" s="30">
        <v>1497.3530000000001</v>
      </c>
      <c r="F156" s="6">
        <v>2020</v>
      </c>
      <c r="G156" s="30">
        <f t="shared" si="25"/>
        <v>1497.3530000000001</v>
      </c>
      <c r="H156" s="30">
        <f t="shared" si="24"/>
        <v>0</v>
      </c>
      <c r="I156" s="30"/>
      <c r="J156" s="30"/>
      <c r="K156" s="30"/>
      <c r="L156" s="30">
        <v>1497.3530000000001</v>
      </c>
      <c r="M156" s="30" t="s">
        <v>6</v>
      </c>
      <c r="N156" s="31"/>
      <c r="O156" s="31">
        <f t="shared" si="22"/>
        <v>0</v>
      </c>
      <c r="P156" s="8" t="s">
        <v>320</v>
      </c>
    </row>
    <row r="157" spans="1:16" ht="31.5" x14ac:dyDescent="0.25">
      <c r="A157" s="27">
        <f t="shared" si="21"/>
        <v>148</v>
      </c>
      <c r="B157" s="32" t="s">
        <v>302</v>
      </c>
      <c r="C157" s="39"/>
      <c r="D157" s="29" t="s">
        <v>4</v>
      </c>
      <c r="E157" s="30">
        <v>3965.5419999999999</v>
      </c>
      <c r="F157" s="6">
        <v>2020</v>
      </c>
      <c r="G157" s="30">
        <f t="shared" si="25"/>
        <v>3965.5419999999999</v>
      </c>
      <c r="H157" s="30">
        <f t="shared" si="24"/>
        <v>3965.5419999999999</v>
      </c>
      <c r="I157" s="30"/>
      <c r="J157" s="30">
        <f>E157</f>
        <v>3965.5419999999999</v>
      </c>
      <c r="K157" s="30"/>
      <c r="L157" s="30">
        <v>0</v>
      </c>
      <c r="M157" s="30" t="s">
        <v>6</v>
      </c>
      <c r="N157" s="31"/>
      <c r="O157" s="31">
        <f t="shared" si="22"/>
        <v>0</v>
      </c>
      <c r="P157" s="8" t="s">
        <v>323</v>
      </c>
    </row>
    <row r="158" spans="1:16" s="18" customFormat="1" ht="31.5" outlineLevel="1" x14ac:dyDescent="0.25">
      <c r="A158" s="11"/>
      <c r="B158" s="12" t="s">
        <v>198</v>
      </c>
      <c r="C158" s="12"/>
      <c r="D158" s="13"/>
      <c r="E158" s="56"/>
      <c r="F158" s="14"/>
      <c r="G158" s="57"/>
      <c r="H158" s="58"/>
      <c r="I158" s="58"/>
      <c r="J158" s="58"/>
      <c r="K158" s="58"/>
      <c r="L158" s="58"/>
      <c r="M158" s="59"/>
      <c r="N158" s="17"/>
      <c r="O158" s="87"/>
      <c r="P158" s="74"/>
    </row>
    <row r="159" spans="1:16" ht="47.25" outlineLevel="2" x14ac:dyDescent="0.25">
      <c r="A159" s="27">
        <f>A157+1</f>
        <v>149</v>
      </c>
      <c r="B159" s="32" t="s">
        <v>108</v>
      </c>
      <c r="C159" s="29"/>
      <c r="D159" s="29" t="s">
        <v>4</v>
      </c>
      <c r="E159" s="30">
        <v>3000</v>
      </c>
      <c r="F159" s="6">
        <v>2020</v>
      </c>
      <c r="G159" s="30">
        <v>3000</v>
      </c>
      <c r="H159" s="30">
        <f t="shared" ref="H159:H179" si="26">I159+J159</f>
        <v>0</v>
      </c>
      <c r="I159" s="30"/>
      <c r="J159" s="30"/>
      <c r="K159" s="30"/>
      <c r="L159" s="30">
        <v>3000</v>
      </c>
      <c r="M159" s="30" t="s">
        <v>6</v>
      </c>
      <c r="N159" s="8"/>
      <c r="O159" s="31">
        <f t="shared" si="22"/>
        <v>0</v>
      </c>
      <c r="P159" s="8" t="s">
        <v>319</v>
      </c>
    </row>
    <row r="160" spans="1:16" ht="47.25" outlineLevel="2" x14ac:dyDescent="0.25">
      <c r="A160" s="27">
        <f t="shared" ref="A160:A202" si="27">A159+1</f>
        <v>150</v>
      </c>
      <c r="B160" s="28" t="s">
        <v>57</v>
      </c>
      <c r="C160" s="29"/>
      <c r="D160" s="29" t="s">
        <v>4</v>
      </c>
      <c r="E160" s="30">
        <v>371.04</v>
      </c>
      <c r="F160" s="6">
        <v>2020</v>
      </c>
      <c r="G160" s="30">
        <f>E160</f>
        <v>371.04</v>
      </c>
      <c r="H160" s="30">
        <f t="shared" si="26"/>
        <v>0</v>
      </c>
      <c r="I160" s="30"/>
      <c r="J160" s="30"/>
      <c r="K160" s="30"/>
      <c r="L160" s="30">
        <f>G160</f>
        <v>371.04</v>
      </c>
      <c r="M160" s="30" t="s">
        <v>6</v>
      </c>
      <c r="N160" s="8"/>
      <c r="O160" s="31">
        <f t="shared" si="22"/>
        <v>0</v>
      </c>
      <c r="P160" s="8" t="s">
        <v>323</v>
      </c>
    </row>
    <row r="161" spans="1:16" ht="31.5" outlineLevel="2" x14ac:dyDescent="0.25">
      <c r="A161" s="27">
        <f t="shared" si="27"/>
        <v>151</v>
      </c>
      <c r="B161" s="34" t="s">
        <v>54</v>
      </c>
      <c r="C161" s="29"/>
      <c r="D161" s="29" t="s">
        <v>4</v>
      </c>
      <c r="E161" s="30">
        <v>299.27</v>
      </c>
      <c r="F161" s="6">
        <v>2020</v>
      </c>
      <c r="G161" s="30">
        <f>E161</f>
        <v>299.27</v>
      </c>
      <c r="H161" s="30">
        <f t="shared" si="26"/>
        <v>0</v>
      </c>
      <c r="I161" s="30"/>
      <c r="J161" s="30"/>
      <c r="K161" s="30"/>
      <c r="L161" s="30">
        <f>G161</f>
        <v>299.27</v>
      </c>
      <c r="M161" s="30" t="s">
        <v>6</v>
      </c>
      <c r="N161" s="8">
        <v>296.75596000000002</v>
      </c>
      <c r="O161" s="31">
        <f t="shared" si="22"/>
        <v>99.159942526815257</v>
      </c>
      <c r="P161" s="8" t="s">
        <v>320</v>
      </c>
    </row>
    <row r="162" spans="1:16" s="47" customFormat="1" ht="31.5" outlineLevel="2" x14ac:dyDescent="0.25">
      <c r="A162" s="27">
        <f t="shared" si="27"/>
        <v>152</v>
      </c>
      <c r="B162" s="32" t="s">
        <v>107</v>
      </c>
      <c r="C162" s="29"/>
      <c r="D162" s="29" t="s">
        <v>4</v>
      </c>
      <c r="E162" s="30">
        <v>298</v>
      </c>
      <c r="F162" s="6">
        <v>2020</v>
      </c>
      <c r="G162" s="30">
        <v>298</v>
      </c>
      <c r="H162" s="30">
        <f t="shared" si="26"/>
        <v>0</v>
      </c>
      <c r="I162" s="30"/>
      <c r="J162" s="30"/>
      <c r="K162" s="30"/>
      <c r="L162" s="30">
        <v>298</v>
      </c>
      <c r="M162" s="30" t="s">
        <v>6</v>
      </c>
      <c r="N162" s="8">
        <v>298</v>
      </c>
      <c r="O162" s="31">
        <f t="shared" si="22"/>
        <v>100</v>
      </c>
      <c r="P162" s="8" t="s">
        <v>320</v>
      </c>
    </row>
    <row r="163" spans="1:16" s="47" customFormat="1" ht="31.5" outlineLevel="2" x14ac:dyDescent="0.25">
      <c r="A163" s="27">
        <f t="shared" si="27"/>
        <v>153</v>
      </c>
      <c r="B163" s="32" t="s">
        <v>106</v>
      </c>
      <c r="C163" s="29"/>
      <c r="D163" s="29" t="s">
        <v>4</v>
      </c>
      <c r="E163" s="30">
        <v>296</v>
      </c>
      <c r="F163" s="6">
        <v>2020</v>
      </c>
      <c r="G163" s="30">
        <v>296</v>
      </c>
      <c r="H163" s="30">
        <f t="shared" si="26"/>
        <v>0</v>
      </c>
      <c r="I163" s="30"/>
      <c r="J163" s="30"/>
      <c r="K163" s="30"/>
      <c r="L163" s="30">
        <v>296</v>
      </c>
      <c r="M163" s="30" t="s">
        <v>6</v>
      </c>
      <c r="N163" s="8">
        <v>296</v>
      </c>
      <c r="O163" s="31">
        <f t="shared" si="22"/>
        <v>100</v>
      </c>
      <c r="P163" s="8" t="s">
        <v>320</v>
      </c>
    </row>
    <row r="164" spans="1:16" s="26" customFormat="1" ht="31.5" outlineLevel="2" x14ac:dyDescent="0.25">
      <c r="A164" s="27">
        <f t="shared" si="27"/>
        <v>154</v>
      </c>
      <c r="B164" s="28" t="s">
        <v>168</v>
      </c>
      <c r="C164" s="29"/>
      <c r="D164" s="29" t="s">
        <v>4</v>
      </c>
      <c r="E164" s="30">
        <v>293.22361000000001</v>
      </c>
      <c r="F164" s="6">
        <v>2020</v>
      </c>
      <c r="G164" s="30">
        <f>E164</f>
        <v>293.22361000000001</v>
      </c>
      <c r="H164" s="30">
        <f t="shared" si="26"/>
        <v>0</v>
      </c>
      <c r="I164" s="30"/>
      <c r="J164" s="30"/>
      <c r="K164" s="30"/>
      <c r="L164" s="30">
        <f>G164</f>
        <v>293.22361000000001</v>
      </c>
      <c r="M164" s="30" t="s">
        <v>249</v>
      </c>
      <c r="N164" s="8">
        <v>290.37698999999998</v>
      </c>
      <c r="O164" s="31">
        <f t="shared" si="22"/>
        <v>99.029198228614661</v>
      </c>
      <c r="P164" s="8" t="s">
        <v>320</v>
      </c>
    </row>
    <row r="165" spans="1:16" ht="31.5" outlineLevel="2" x14ac:dyDescent="0.25">
      <c r="A165" s="27">
        <f t="shared" si="27"/>
        <v>155</v>
      </c>
      <c r="B165" s="48" t="s">
        <v>113</v>
      </c>
      <c r="C165" s="27"/>
      <c r="D165" s="29" t="s">
        <v>4</v>
      </c>
      <c r="E165" s="30">
        <v>212.76</v>
      </c>
      <c r="F165" s="6">
        <v>2020</v>
      </c>
      <c r="G165" s="30">
        <v>212.76</v>
      </c>
      <c r="H165" s="30">
        <f t="shared" si="26"/>
        <v>0</v>
      </c>
      <c r="I165" s="30"/>
      <c r="J165" s="30"/>
      <c r="K165" s="30"/>
      <c r="L165" s="30">
        <v>212.76</v>
      </c>
      <c r="M165" s="30" t="s">
        <v>249</v>
      </c>
      <c r="N165" s="8"/>
      <c r="O165" s="31">
        <f t="shared" si="22"/>
        <v>0</v>
      </c>
      <c r="P165" s="8" t="s">
        <v>320</v>
      </c>
    </row>
    <row r="166" spans="1:16" ht="31.5" outlineLevel="2" x14ac:dyDescent="0.25">
      <c r="A166" s="27">
        <f t="shared" si="27"/>
        <v>156</v>
      </c>
      <c r="B166" s="28" t="s">
        <v>69</v>
      </c>
      <c r="C166" s="29"/>
      <c r="D166" s="29" t="s">
        <v>4</v>
      </c>
      <c r="E166" s="30">
        <v>120</v>
      </c>
      <c r="F166" s="6">
        <v>2020</v>
      </c>
      <c r="G166" s="30">
        <f>E166</f>
        <v>120</v>
      </c>
      <c r="H166" s="30">
        <f t="shared" si="26"/>
        <v>0</v>
      </c>
      <c r="I166" s="30"/>
      <c r="J166" s="30"/>
      <c r="K166" s="30"/>
      <c r="L166" s="30">
        <f>G166</f>
        <v>120</v>
      </c>
      <c r="M166" s="30" t="s">
        <v>6</v>
      </c>
      <c r="N166" s="8"/>
      <c r="O166" s="31">
        <f t="shared" si="22"/>
        <v>0</v>
      </c>
      <c r="P166" s="8" t="s">
        <v>323</v>
      </c>
    </row>
    <row r="167" spans="1:16" ht="31.5" outlineLevel="2" x14ac:dyDescent="0.25">
      <c r="A167" s="27">
        <f t="shared" si="27"/>
        <v>157</v>
      </c>
      <c r="B167" s="48" t="s">
        <v>167</v>
      </c>
      <c r="C167" s="27"/>
      <c r="D167" s="29" t="s">
        <v>4</v>
      </c>
      <c r="E167" s="30">
        <v>103.07</v>
      </c>
      <c r="F167" s="6">
        <v>2020</v>
      </c>
      <c r="G167" s="30">
        <v>103.07</v>
      </c>
      <c r="H167" s="30">
        <f t="shared" si="26"/>
        <v>0</v>
      </c>
      <c r="I167" s="30"/>
      <c r="J167" s="30"/>
      <c r="K167" s="30"/>
      <c r="L167" s="30">
        <v>103.07</v>
      </c>
      <c r="M167" s="30" t="s">
        <v>6</v>
      </c>
      <c r="N167" s="8"/>
      <c r="O167" s="31">
        <f t="shared" si="22"/>
        <v>0</v>
      </c>
      <c r="P167" s="8" t="s">
        <v>323</v>
      </c>
    </row>
    <row r="168" spans="1:16" ht="47.25" outlineLevel="2" x14ac:dyDescent="0.25">
      <c r="A168" s="27">
        <f t="shared" si="27"/>
        <v>158</v>
      </c>
      <c r="B168" s="28" t="s">
        <v>170</v>
      </c>
      <c r="C168" s="29"/>
      <c r="D168" s="29" t="s">
        <v>8</v>
      </c>
      <c r="E168" s="30">
        <v>62</v>
      </c>
      <c r="F168" s="6">
        <v>2020</v>
      </c>
      <c r="G168" s="30">
        <f>E168</f>
        <v>62</v>
      </c>
      <c r="H168" s="30">
        <f t="shared" si="26"/>
        <v>0</v>
      </c>
      <c r="I168" s="30"/>
      <c r="J168" s="30"/>
      <c r="K168" s="30"/>
      <c r="L168" s="30">
        <f>G168</f>
        <v>62</v>
      </c>
      <c r="M168" s="30" t="s">
        <v>6</v>
      </c>
      <c r="N168" s="8"/>
      <c r="O168" s="31">
        <f t="shared" si="22"/>
        <v>0</v>
      </c>
      <c r="P168" s="8" t="s">
        <v>323</v>
      </c>
    </row>
    <row r="169" spans="1:16" s="26" customFormat="1" ht="31.5" outlineLevel="2" x14ac:dyDescent="0.25">
      <c r="A169" s="27">
        <f t="shared" si="27"/>
        <v>159</v>
      </c>
      <c r="B169" s="34" t="s">
        <v>92</v>
      </c>
      <c r="C169" s="29"/>
      <c r="D169" s="29" t="s">
        <v>8</v>
      </c>
      <c r="E169" s="30">
        <v>27.975999999999999</v>
      </c>
      <c r="F169" s="6">
        <v>2020</v>
      </c>
      <c r="G169" s="30">
        <f>L169</f>
        <v>27.975999999999999</v>
      </c>
      <c r="H169" s="30">
        <f t="shared" si="26"/>
        <v>0</v>
      </c>
      <c r="I169" s="30"/>
      <c r="J169" s="30"/>
      <c r="K169" s="30"/>
      <c r="L169" s="30">
        <v>27.975999999999999</v>
      </c>
      <c r="M169" s="30" t="s">
        <v>249</v>
      </c>
      <c r="N169" s="8">
        <v>27.975999999999999</v>
      </c>
      <c r="O169" s="31">
        <f t="shared" si="22"/>
        <v>100</v>
      </c>
      <c r="P169" s="8" t="s">
        <v>320</v>
      </c>
    </row>
    <row r="170" spans="1:16" ht="31.5" outlineLevel="2" x14ac:dyDescent="0.25">
      <c r="A170" s="27">
        <f t="shared" si="27"/>
        <v>160</v>
      </c>
      <c r="B170" s="34" t="s">
        <v>36</v>
      </c>
      <c r="C170" s="29"/>
      <c r="D170" s="29" t="s">
        <v>4</v>
      </c>
      <c r="E170" s="30">
        <v>1537.5</v>
      </c>
      <c r="F170" s="6" t="s">
        <v>5</v>
      </c>
      <c r="G170" s="30">
        <f>E170</f>
        <v>1537.5</v>
      </c>
      <c r="H170" s="30">
        <f t="shared" si="26"/>
        <v>0</v>
      </c>
      <c r="I170" s="30"/>
      <c r="J170" s="30"/>
      <c r="K170" s="30"/>
      <c r="L170" s="30">
        <f>G170</f>
        <v>1537.5</v>
      </c>
      <c r="M170" s="30" t="s">
        <v>6</v>
      </c>
      <c r="N170" s="8"/>
      <c r="O170" s="31">
        <f t="shared" si="22"/>
        <v>0</v>
      </c>
      <c r="P170" s="8" t="s">
        <v>323</v>
      </c>
    </row>
    <row r="171" spans="1:16" ht="31.5" outlineLevel="2" x14ac:dyDescent="0.25">
      <c r="A171" s="27">
        <f t="shared" si="27"/>
        <v>161</v>
      </c>
      <c r="B171" s="32" t="s">
        <v>101</v>
      </c>
      <c r="C171" s="29"/>
      <c r="D171" s="29" t="s">
        <v>4</v>
      </c>
      <c r="E171" s="30">
        <v>1500</v>
      </c>
      <c r="F171" s="6" t="s">
        <v>5</v>
      </c>
      <c r="G171" s="30">
        <v>1500</v>
      </c>
      <c r="H171" s="30">
        <f t="shared" si="26"/>
        <v>0</v>
      </c>
      <c r="I171" s="30"/>
      <c r="J171" s="30"/>
      <c r="K171" s="30"/>
      <c r="L171" s="30">
        <v>1500</v>
      </c>
      <c r="M171" s="30" t="s">
        <v>6</v>
      </c>
      <c r="N171" s="8"/>
      <c r="O171" s="31">
        <f t="shared" si="22"/>
        <v>0</v>
      </c>
      <c r="P171" s="8" t="s">
        <v>323</v>
      </c>
    </row>
    <row r="172" spans="1:16" ht="31.5" outlineLevel="2" x14ac:dyDescent="0.25">
      <c r="A172" s="27">
        <f t="shared" si="27"/>
        <v>162</v>
      </c>
      <c r="B172" s="48" t="s">
        <v>110</v>
      </c>
      <c r="C172" s="27"/>
      <c r="D172" s="29" t="s">
        <v>4</v>
      </c>
      <c r="E172" s="30">
        <v>493.64699999999999</v>
      </c>
      <c r="F172" s="33" t="s">
        <v>5</v>
      </c>
      <c r="G172" s="30">
        <v>493.64699999999999</v>
      </c>
      <c r="H172" s="30">
        <f t="shared" si="26"/>
        <v>0</v>
      </c>
      <c r="I172" s="30"/>
      <c r="J172" s="30"/>
      <c r="K172" s="30"/>
      <c r="L172" s="30">
        <v>493.64699999999999</v>
      </c>
      <c r="M172" s="30" t="s">
        <v>6</v>
      </c>
      <c r="N172" s="8"/>
      <c r="O172" s="31">
        <f t="shared" si="22"/>
        <v>0</v>
      </c>
      <c r="P172" s="8" t="s">
        <v>319</v>
      </c>
    </row>
    <row r="173" spans="1:16" s="47" customFormat="1" ht="31.5" outlineLevel="2" x14ac:dyDescent="0.25">
      <c r="A173" s="27">
        <f t="shared" si="27"/>
        <v>163</v>
      </c>
      <c r="B173" s="48" t="s">
        <v>111</v>
      </c>
      <c r="C173" s="27"/>
      <c r="D173" s="29" t="s">
        <v>4</v>
      </c>
      <c r="E173" s="30">
        <v>489.49799999999999</v>
      </c>
      <c r="F173" s="33" t="s">
        <v>5</v>
      </c>
      <c r="G173" s="30">
        <v>489.49799999999999</v>
      </c>
      <c r="H173" s="30">
        <f t="shared" si="26"/>
        <v>0</v>
      </c>
      <c r="I173" s="30"/>
      <c r="J173" s="30"/>
      <c r="K173" s="30"/>
      <c r="L173" s="30">
        <v>489.49799999999999</v>
      </c>
      <c r="M173" s="30" t="s">
        <v>6</v>
      </c>
      <c r="N173" s="8">
        <v>487.18200000000002</v>
      </c>
      <c r="O173" s="31">
        <f t="shared" si="22"/>
        <v>99.526862213941641</v>
      </c>
      <c r="P173" s="8" t="s">
        <v>319</v>
      </c>
    </row>
    <row r="174" spans="1:16" ht="31.5" outlineLevel="2" x14ac:dyDescent="0.25">
      <c r="A174" s="27">
        <f t="shared" si="27"/>
        <v>164</v>
      </c>
      <c r="B174" s="34" t="s">
        <v>194</v>
      </c>
      <c r="C174" s="29"/>
      <c r="D174" s="29" t="s">
        <v>4</v>
      </c>
      <c r="E174" s="30">
        <v>205</v>
      </c>
      <c r="F174" s="6" t="s">
        <v>5</v>
      </c>
      <c r="G174" s="30">
        <f>E174</f>
        <v>205</v>
      </c>
      <c r="H174" s="30">
        <f t="shared" si="26"/>
        <v>0</v>
      </c>
      <c r="I174" s="30"/>
      <c r="J174" s="30"/>
      <c r="K174" s="30"/>
      <c r="L174" s="30">
        <f>G174</f>
        <v>205</v>
      </c>
      <c r="M174" s="30" t="s">
        <v>6</v>
      </c>
      <c r="N174" s="8"/>
      <c r="O174" s="31">
        <f t="shared" si="22"/>
        <v>0</v>
      </c>
      <c r="P174" s="8" t="s">
        <v>323</v>
      </c>
    </row>
    <row r="175" spans="1:16" ht="31.5" outlineLevel="2" x14ac:dyDescent="0.25">
      <c r="A175" s="27">
        <f t="shared" si="27"/>
        <v>165</v>
      </c>
      <c r="B175" s="32" t="s">
        <v>103</v>
      </c>
      <c r="C175" s="29"/>
      <c r="D175" s="29" t="s">
        <v>4</v>
      </c>
      <c r="E175" s="30">
        <v>177.434</v>
      </c>
      <c r="F175" s="6" t="s">
        <v>5</v>
      </c>
      <c r="G175" s="30">
        <v>177.434</v>
      </c>
      <c r="H175" s="30">
        <f t="shared" si="26"/>
        <v>0</v>
      </c>
      <c r="I175" s="30"/>
      <c r="J175" s="30"/>
      <c r="K175" s="30"/>
      <c r="L175" s="30">
        <v>177.434</v>
      </c>
      <c r="M175" s="30" t="s">
        <v>6</v>
      </c>
      <c r="N175" s="8"/>
      <c r="O175" s="31">
        <f t="shared" si="22"/>
        <v>0</v>
      </c>
      <c r="P175" s="8" t="s">
        <v>323</v>
      </c>
    </row>
    <row r="176" spans="1:16" ht="31.5" outlineLevel="2" x14ac:dyDescent="0.25">
      <c r="A176" s="27">
        <f t="shared" si="27"/>
        <v>166</v>
      </c>
      <c r="B176" s="32" t="s">
        <v>102</v>
      </c>
      <c r="C176" s="29"/>
      <c r="D176" s="29" t="s">
        <v>4</v>
      </c>
      <c r="E176" s="30">
        <v>150.816</v>
      </c>
      <c r="F176" s="6" t="s">
        <v>5</v>
      </c>
      <c r="G176" s="30">
        <v>150.816</v>
      </c>
      <c r="H176" s="30">
        <f t="shared" si="26"/>
        <v>0</v>
      </c>
      <c r="I176" s="30"/>
      <c r="J176" s="30"/>
      <c r="K176" s="30"/>
      <c r="L176" s="30">
        <v>150.816</v>
      </c>
      <c r="M176" s="30" t="s">
        <v>6</v>
      </c>
      <c r="N176" s="8"/>
      <c r="O176" s="31">
        <f t="shared" si="22"/>
        <v>0</v>
      </c>
      <c r="P176" s="8" t="s">
        <v>323</v>
      </c>
    </row>
    <row r="177" spans="1:16" ht="47.25" outlineLevel="2" x14ac:dyDescent="0.25">
      <c r="A177" s="27">
        <f t="shared" si="27"/>
        <v>167</v>
      </c>
      <c r="B177" s="48" t="s">
        <v>115</v>
      </c>
      <c r="C177" s="27"/>
      <c r="D177" s="29" t="s">
        <v>4</v>
      </c>
      <c r="E177" s="30">
        <v>125.44799999999999</v>
      </c>
      <c r="F177" s="6" t="s">
        <v>5</v>
      </c>
      <c r="G177" s="30">
        <v>125.44799999999999</v>
      </c>
      <c r="H177" s="30">
        <f t="shared" si="26"/>
        <v>0</v>
      </c>
      <c r="I177" s="30"/>
      <c r="J177" s="30"/>
      <c r="K177" s="30"/>
      <c r="L177" s="30">
        <v>125.44799999999999</v>
      </c>
      <c r="M177" s="30" t="s">
        <v>249</v>
      </c>
      <c r="N177" s="8">
        <v>125.06388</v>
      </c>
      <c r="O177" s="31">
        <f t="shared" si="22"/>
        <v>99.693801415726043</v>
      </c>
      <c r="P177" s="8" t="s">
        <v>320</v>
      </c>
    </row>
    <row r="178" spans="1:16" ht="24.75" customHeight="1" outlineLevel="2" x14ac:dyDescent="0.25">
      <c r="A178" s="27">
        <f t="shared" si="27"/>
        <v>168</v>
      </c>
      <c r="B178" s="32" t="s">
        <v>100</v>
      </c>
      <c r="C178" s="29"/>
      <c r="D178" s="29" t="s">
        <v>4</v>
      </c>
      <c r="E178" s="30" t="s">
        <v>6</v>
      </c>
      <c r="F178" s="6" t="s">
        <v>5</v>
      </c>
      <c r="G178" s="30" t="s">
        <v>6</v>
      </c>
      <c r="H178" s="30">
        <f t="shared" si="26"/>
        <v>0</v>
      </c>
      <c r="I178" s="30"/>
      <c r="J178" s="30"/>
      <c r="K178" s="30"/>
      <c r="L178" s="30" t="s">
        <v>6</v>
      </c>
      <c r="M178" s="30" t="s">
        <v>6</v>
      </c>
      <c r="N178" s="8"/>
      <c r="O178" s="31"/>
      <c r="P178" s="8" t="s">
        <v>323</v>
      </c>
    </row>
    <row r="179" spans="1:16" ht="31.5" outlineLevel="2" x14ac:dyDescent="0.25">
      <c r="A179" s="27">
        <f t="shared" si="27"/>
        <v>169</v>
      </c>
      <c r="B179" s="32" t="s">
        <v>104</v>
      </c>
      <c r="C179" s="39"/>
      <c r="D179" s="29" t="s">
        <v>8</v>
      </c>
      <c r="E179" s="30">
        <v>2684.3229999999999</v>
      </c>
      <c r="F179" s="6" t="s">
        <v>5</v>
      </c>
      <c r="G179" s="30">
        <v>2684.3229999999999</v>
      </c>
      <c r="H179" s="30">
        <f t="shared" si="26"/>
        <v>0</v>
      </c>
      <c r="I179" s="30"/>
      <c r="J179" s="30"/>
      <c r="K179" s="60">
        <v>2147.4630000000002</v>
      </c>
      <c r="L179" s="30">
        <v>536.86</v>
      </c>
      <c r="M179" s="30" t="s">
        <v>6</v>
      </c>
      <c r="N179" s="8"/>
      <c r="O179" s="31">
        <f t="shared" si="22"/>
        <v>0</v>
      </c>
      <c r="P179" s="8" t="s">
        <v>323</v>
      </c>
    </row>
    <row r="180" spans="1:16" ht="31.5" outlineLevel="2" x14ac:dyDescent="0.25">
      <c r="A180" s="27">
        <f t="shared" si="27"/>
        <v>170</v>
      </c>
      <c r="B180" s="34" t="s">
        <v>193</v>
      </c>
      <c r="C180" s="29"/>
      <c r="D180" s="29" t="s">
        <v>10</v>
      </c>
      <c r="E180" s="30">
        <v>922.5</v>
      </c>
      <c r="F180" s="6" t="s">
        <v>5</v>
      </c>
      <c r="G180" s="30">
        <f>E180</f>
        <v>922.5</v>
      </c>
      <c r="H180" s="30">
        <f>I180+J180</f>
        <v>0</v>
      </c>
      <c r="I180" s="30"/>
      <c r="J180" s="30"/>
      <c r="K180" s="30"/>
      <c r="L180" s="30">
        <f>G180</f>
        <v>922.5</v>
      </c>
      <c r="M180" s="30" t="s">
        <v>6</v>
      </c>
      <c r="N180" s="8"/>
      <c r="O180" s="31">
        <f t="shared" si="22"/>
        <v>0</v>
      </c>
      <c r="P180" s="8" t="s">
        <v>323</v>
      </c>
    </row>
    <row r="181" spans="1:16" s="26" customFormat="1" ht="31.5" outlineLevel="2" x14ac:dyDescent="0.25">
      <c r="A181" s="27">
        <f t="shared" si="27"/>
        <v>171</v>
      </c>
      <c r="B181" s="32" t="s">
        <v>267</v>
      </c>
      <c r="C181" s="39"/>
      <c r="D181" s="29" t="s">
        <v>4</v>
      </c>
      <c r="E181" s="30">
        <v>687.39800000000002</v>
      </c>
      <c r="F181" s="6">
        <v>2020</v>
      </c>
      <c r="G181" s="30">
        <f>+H181+K181+L181</f>
        <v>687.4</v>
      </c>
      <c r="H181" s="30">
        <f>I181+J181</f>
        <v>0</v>
      </c>
      <c r="I181" s="30"/>
      <c r="J181" s="30"/>
      <c r="K181" s="30"/>
      <c r="L181" s="30">
        <v>687.4</v>
      </c>
      <c r="M181" s="30" t="s">
        <v>6</v>
      </c>
      <c r="N181" s="8">
        <v>649.93349999999998</v>
      </c>
      <c r="O181" s="31">
        <f t="shared" si="22"/>
        <v>94.549809571747375</v>
      </c>
      <c r="P181" s="8" t="s">
        <v>320</v>
      </c>
    </row>
    <row r="182" spans="1:16" s="26" customFormat="1" ht="31.5" outlineLevel="2" x14ac:dyDescent="0.25">
      <c r="A182" s="27">
        <f t="shared" si="27"/>
        <v>172</v>
      </c>
      <c r="B182" s="32" t="s">
        <v>274</v>
      </c>
      <c r="C182" s="39"/>
      <c r="D182" s="29" t="s">
        <v>4</v>
      </c>
      <c r="E182" s="49">
        <v>145.76300000000001</v>
      </c>
      <c r="F182" s="52">
        <v>2020</v>
      </c>
      <c r="G182" s="49">
        <f t="shared" ref="G182:G189" si="28">E182</f>
        <v>145.76300000000001</v>
      </c>
      <c r="H182" s="30"/>
      <c r="I182" s="30"/>
      <c r="J182" s="30"/>
      <c r="K182" s="30"/>
      <c r="L182" s="49">
        <f t="shared" ref="L182:L190" si="29">E182</f>
        <v>145.76300000000001</v>
      </c>
      <c r="M182" s="30"/>
      <c r="N182" s="8">
        <v>138.99299999999999</v>
      </c>
      <c r="O182" s="31">
        <f t="shared" si="22"/>
        <v>95.355474297318239</v>
      </c>
      <c r="P182" s="8" t="s">
        <v>320</v>
      </c>
    </row>
    <row r="183" spans="1:16" s="26" customFormat="1" ht="47.25" outlineLevel="2" x14ac:dyDescent="0.25">
      <c r="A183" s="27">
        <f t="shared" si="27"/>
        <v>173</v>
      </c>
      <c r="B183" s="32" t="s">
        <v>275</v>
      </c>
      <c r="C183" s="39"/>
      <c r="D183" s="29" t="s">
        <v>4</v>
      </c>
      <c r="E183" s="49">
        <v>814.73900000000003</v>
      </c>
      <c r="F183" s="52">
        <v>2020</v>
      </c>
      <c r="G183" s="49">
        <f t="shared" si="28"/>
        <v>814.73900000000003</v>
      </c>
      <c r="H183" s="30"/>
      <c r="I183" s="30"/>
      <c r="J183" s="30"/>
      <c r="K183" s="30"/>
      <c r="L183" s="49">
        <f t="shared" si="29"/>
        <v>814.73900000000003</v>
      </c>
      <c r="M183" s="30"/>
      <c r="N183" s="8">
        <v>25</v>
      </c>
      <c r="O183" s="31">
        <f t="shared" si="22"/>
        <v>3.0684673251188417</v>
      </c>
      <c r="P183" s="8" t="s">
        <v>319</v>
      </c>
    </row>
    <row r="184" spans="1:16" ht="31.5" outlineLevel="2" x14ac:dyDescent="0.25">
      <c r="A184" s="27">
        <f t="shared" si="27"/>
        <v>174</v>
      </c>
      <c r="B184" s="32" t="s">
        <v>276</v>
      </c>
      <c r="C184" s="39"/>
      <c r="D184" s="29" t="s">
        <v>4</v>
      </c>
      <c r="E184" s="49">
        <v>299.99900000000002</v>
      </c>
      <c r="F184" s="52">
        <v>2020</v>
      </c>
      <c r="G184" s="49">
        <f t="shared" si="28"/>
        <v>299.99900000000002</v>
      </c>
      <c r="H184" s="30"/>
      <c r="I184" s="30"/>
      <c r="J184" s="30"/>
      <c r="K184" s="30"/>
      <c r="L184" s="49">
        <f t="shared" si="29"/>
        <v>299.99900000000002</v>
      </c>
      <c r="M184" s="30"/>
      <c r="N184" s="8"/>
      <c r="O184" s="31">
        <f t="shared" si="22"/>
        <v>0</v>
      </c>
      <c r="P184" s="8" t="s">
        <v>323</v>
      </c>
    </row>
    <row r="185" spans="1:16" ht="31.5" outlineLevel="2" x14ac:dyDescent="0.25">
      <c r="A185" s="27">
        <f t="shared" si="27"/>
        <v>175</v>
      </c>
      <c r="B185" s="32" t="s">
        <v>277</v>
      </c>
      <c r="C185" s="39"/>
      <c r="D185" s="29" t="s">
        <v>4</v>
      </c>
      <c r="E185" s="49">
        <v>299.21600000000001</v>
      </c>
      <c r="F185" s="52">
        <v>2020</v>
      </c>
      <c r="G185" s="49">
        <f t="shared" si="28"/>
        <v>299.21600000000001</v>
      </c>
      <c r="H185" s="30"/>
      <c r="I185" s="30"/>
      <c r="J185" s="30"/>
      <c r="K185" s="30"/>
      <c r="L185" s="49">
        <f t="shared" si="29"/>
        <v>299.21600000000001</v>
      </c>
      <c r="M185" s="30"/>
      <c r="N185" s="8"/>
      <c r="O185" s="31">
        <f t="shared" si="22"/>
        <v>0</v>
      </c>
      <c r="P185" s="8" t="s">
        <v>323</v>
      </c>
    </row>
    <row r="186" spans="1:16" s="26" customFormat="1" ht="31.5" outlineLevel="2" x14ac:dyDescent="0.25">
      <c r="A186" s="27">
        <f t="shared" si="27"/>
        <v>176</v>
      </c>
      <c r="B186" s="32" t="s">
        <v>278</v>
      </c>
      <c r="C186" s="39"/>
      <c r="D186" s="29" t="s">
        <v>4</v>
      </c>
      <c r="E186" s="49">
        <v>299.86700000000002</v>
      </c>
      <c r="F186" s="52">
        <v>2020</v>
      </c>
      <c r="G186" s="49">
        <f t="shared" si="28"/>
        <v>299.86700000000002</v>
      </c>
      <c r="H186" s="30"/>
      <c r="I186" s="30"/>
      <c r="J186" s="30"/>
      <c r="K186" s="30"/>
      <c r="L186" s="49">
        <f t="shared" si="29"/>
        <v>299.86700000000002</v>
      </c>
      <c r="M186" s="30"/>
      <c r="N186" s="8">
        <v>238.15518</v>
      </c>
      <c r="O186" s="31">
        <f t="shared" si="22"/>
        <v>79.420269652879441</v>
      </c>
      <c r="P186" s="8" t="s">
        <v>320</v>
      </c>
    </row>
    <row r="187" spans="1:16" s="26" customFormat="1" ht="31.5" outlineLevel="2" x14ac:dyDescent="0.25">
      <c r="A187" s="27">
        <f t="shared" si="27"/>
        <v>177</v>
      </c>
      <c r="B187" s="32" t="s">
        <v>279</v>
      </c>
      <c r="C187" s="39"/>
      <c r="D187" s="29" t="s">
        <v>4</v>
      </c>
      <c r="E187" s="49">
        <v>239.18</v>
      </c>
      <c r="F187" s="52">
        <v>2020</v>
      </c>
      <c r="G187" s="49">
        <f t="shared" si="28"/>
        <v>239.18</v>
      </c>
      <c r="H187" s="30"/>
      <c r="I187" s="30"/>
      <c r="J187" s="30"/>
      <c r="K187" s="30"/>
      <c r="L187" s="49">
        <f t="shared" si="29"/>
        <v>239.18</v>
      </c>
      <c r="M187" s="30"/>
      <c r="N187" s="8">
        <v>171.87486000000001</v>
      </c>
      <c r="O187" s="31">
        <f t="shared" si="22"/>
        <v>71.860046826657751</v>
      </c>
      <c r="P187" s="8" t="s">
        <v>320</v>
      </c>
    </row>
    <row r="188" spans="1:16" s="26" customFormat="1" ht="31.5" outlineLevel="2" x14ac:dyDescent="0.25">
      <c r="A188" s="27">
        <f t="shared" si="27"/>
        <v>178</v>
      </c>
      <c r="B188" s="32" t="s">
        <v>280</v>
      </c>
      <c r="C188" s="39"/>
      <c r="D188" s="29" t="s">
        <v>4</v>
      </c>
      <c r="E188" s="49">
        <v>219.38399999999999</v>
      </c>
      <c r="F188" s="52">
        <v>2020</v>
      </c>
      <c r="G188" s="49">
        <f t="shared" si="28"/>
        <v>219.38399999999999</v>
      </c>
      <c r="H188" s="30"/>
      <c r="I188" s="30"/>
      <c r="J188" s="30"/>
      <c r="K188" s="30"/>
      <c r="L188" s="49">
        <f t="shared" si="29"/>
        <v>219.38399999999999</v>
      </c>
      <c r="M188" s="30"/>
      <c r="N188" s="8">
        <v>166.76225600000001</v>
      </c>
      <c r="O188" s="31">
        <f t="shared" si="22"/>
        <v>76.013864274514091</v>
      </c>
      <c r="P188" s="8" t="s">
        <v>320</v>
      </c>
    </row>
    <row r="189" spans="1:16" s="26" customFormat="1" ht="31.5" outlineLevel="2" x14ac:dyDescent="0.25">
      <c r="A189" s="27">
        <f t="shared" si="27"/>
        <v>179</v>
      </c>
      <c r="B189" s="32" t="s">
        <v>281</v>
      </c>
      <c r="C189" s="39"/>
      <c r="D189" s="29" t="s">
        <v>4</v>
      </c>
      <c r="E189" s="49">
        <v>179.136</v>
      </c>
      <c r="F189" s="52">
        <v>2020</v>
      </c>
      <c r="G189" s="49">
        <f t="shared" si="28"/>
        <v>179.136</v>
      </c>
      <c r="H189" s="30"/>
      <c r="I189" s="30"/>
      <c r="J189" s="30"/>
      <c r="K189" s="30"/>
      <c r="L189" s="49">
        <f t="shared" si="29"/>
        <v>179.136</v>
      </c>
      <c r="M189" s="30"/>
      <c r="N189" s="8">
        <v>147.93187</v>
      </c>
      <c r="O189" s="31">
        <f t="shared" si="22"/>
        <v>82.580759869596292</v>
      </c>
      <c r="P189" s="8" t="s">
        <v>320</v>
      </c>
    </row>
    <row r="190" spans="1:16" ht="31.5" outlineLevel="2" x14ac:dyDescent="0.25">
      <c r="A190" s="27">
        <f t="shared" si="27"/>
        <v>180</v>
      </c>
      <c r="B190" s="32" t="s">
        <v>282</v>
      </c>
      <c r="C190" s="39"/>
      <c r="D190" s="29" t="s">
        <v>4</v>
      </c>
      <c r="E190" s="49">
        <v>299.86700000000002</v>
      </c>
      <c r="F190" s="52">
        <v>2020</v>
      </c>
      <c r="G190" s="49">
        <f>+H190+K190+L190</f>
        <v>299.86700000000002</v>
      </c>
      <c r="H190" s="30">
        <f>I190+J190</f>
        <v>0</v>
      </c>
      <c r="I190" s="30"/>
      <c r="J190" s="30"/>
      <c r="K190" s="30"/>
      <c r="L190" s="49">
        <f t="shared" si="29"/>
        <v>299.86700000000002</v>
      </c>
      <c r="M190" s="30" t="s">
        <v>6</v>
      </c>
      <c r="N190" s="8">
        <v>238.24263999999999</v>
      </c>
      <c r="O190" s="31">
        <f t="shared" si="22"/>
        <v>79.449435916589678</v>
      </c>
      <c r="P190" s="8" t="s">
        <v>320</v>
      </c>
    </row>
    <row r="191" spans="1:16" ht="47.25" outlineLevel="2" x14ac:dyDescent="0.25">
      <c r="A191" s="27">
        <f t="shared" si="27"/>
        <v>181</v>
      </c>
      <c r="B191" s="32" t="s">
        <v>283</v>
      </c>
      <c r="C191" s="39"/>
      <c r="D191" s="29" t="s">
        <v>4</v>
      </c>
      <c r="E191" s="49">
        <v>1499</v>
      </c>
      <c r="F191" s="52">
        <v>2020</v>
      </c>
      <c r="G191" s="49">
        <f>E191</f>
        <v>1499</v>
      </c>
      <c r="H191" s="30"/>
      <c r="I191" s="30"/>
      <c r="J191" s="30"/>
      <c r="K191" s="30"/>
      <c r="L191" s="49">
        <f>E191</f>
        <v>1499</v>
      </c>
      <c r="M191" s="30"/>
      <c r="N191" s="8">
        <v>1485.58365</v>
      </c>
      <c r="O191" s="31">
        <f t="shared" si="22"/>
        <v>99.104979986657767</v>
      </c>
      <c r="P191" s="8" t="s">
        <v>320</v>
      </c>
    </row>
    <row r="192" spans="1:16" ht="31.5" outlineLevel="2" x14ac:dyDescent="0.25">
      <c r="A192" s="27">
        <f t="shared" si="27"/>
        <v>182</v>
      </c>
      <c r="B192" s="32" t="s">
        <v>290</v>
      </c>
      <c r="C192" s="39"/>
      <c r="D192" s="29" t="s">
        <v>4</v>
      </c>
      <c r="E192" s="49">
        <v>1499.444</v>
      </c>
      <c r="F192" s="52">
        <v>2020</v>
      </c>
      <c r="G192" s="49">
        <f>E192</f>
        <v>1499.444</v>
      </c>
      <c r="H192" s="30"/>
      <c r="I192" s="30"/>
      <c r="J192" s="30"/>
      <c r="K192" s="30"/>
      <c r="L192" s="49">
        <f>E192</f>
        <v>1499.444</v>
      </c>
      <c r="M192" s="30"/>
      <c r="N192" s="8">
        <v>1493.2041200000001</v>
      </c>
      <c r="O192" s="31">
        <f t="shared" si="22"/>
        <v>99.583853748456107</v>
      </c>
      <c r="P192" s="8" t="s">
        <v>320</v>
      </c>
    </row>
    <row r="193" spans="1:16" ht="47.25" outlineLevel="2" x14ac:dyDescent="0.25">
      <c r="A193" s="27">
        <f t="shared" si="27"/>
        <v>183</v>
      </c>
      <c r="B193" s="32" t="s">
        <v>291</v>
      </c>
      <c r="C193" s="39"/>
      <c r="D193" s="29" t="s">
        <v>4</v>
      </c>
      <c r="E193" s="49">
        <v>1496.46</v>
      </c>
      <c r="F193" s="52">
        <v>2020</v>
      </c>
      <c r="G193" s="49">
        <f>E193</f>
        <v>1496.46</v>
      </c>
      <c r="H193" s="30"/>
      <c r="I193" s="30"/>
      <c r="J193" s="30"/>
      <c r="K193" s="30"/>
      <c r="L193" s="49">
        <f>E193</f>
        <v>1496.46</v>
      </c>
      <c r="M193" s="30"/>
      <c r="N193" s="8">
        <v>1309.36861</v>
      </c>
      <c r="O193" s="31">
        <f t="shared" si="22"/>
        <v>87.497735322026642</v>
      </c>
      <c r="P193" s="8" t="s">
        <v>320</v>
      </c>
    </row>
    <row r="194" spans="1:16" ht="31.5" x14ac:dyDescent="0.25">
      <c r="A194" s="27">
        <f t="shared" si="27"/>
        <v>184</v>
      </c>
      <c r="B194" s="32" t="s">
        <v>303</v>
      </c>
      <c r="C194" s="39"/>
      <c r="D194" s="29" t="s">
        <v>4</v>
      </c>
      <c r="E194" s="30">
        <v>1418.9276500000001</v>
      </c>
      <c r="F194" s="6">
        <v>2020</v>
      </c>
      <c r="G194" s="30">
        <f t="shared" ref="G194:G202" si="30">+H194+K194+L194</f>
        <v>1418.9276500000001</v>
      </c>
      <c r="H194" s="30">
        <f t="shared" ref="H194:H202" si="31">I194+J194</f>
        <v>0</v>
      </c>
      <c r="I194" s="30"/>
      <c r="J194" s="30"/>
      <c r="K194" s="30"/>
      <c r="L194" s="30">
        <v>1418.9276500000001</v>
      </c>
      <c r="M194" s="30" t="s">
        <v>6</v>
      </c>
      <c r="N194" s="31"/>
      <c r="O194" s="31">
        <f t="shared" si="22"/>
        <v>0</v>
      </c>
      <c r="P194" s="8" t="s">
        <v>323</v>
      </c>
    </row>
    <row r="195" spans="1:16" ht="47.25" x14ac:dyDescent="0.25">
      <c r="A195" s="27">
        <f t="shared" si="27"/>
        <v>185</v>
      </c>
      <c r="B195" s="32" t="s">
        <v>304</v>
      </c>
      <c r="C195" s="39"/>
      <c r="D195" s="29" t="s">
        <v>4</v>
      </c>
      <c r="E195" s="30">
        <v>47.282550000000001</v>
      </c>
      <c r="F195" s="6">
        <v>2020</v>
      </c>
      <c r="G195" s="30">
        <f t="shared" si="30"/>
        <v>47.282550000000001</v>
      </c>
      <c r="H195" s="30">
        <f t="shared" si="31"/>
        <v>0</v>
      </c>
      <c r="I195" s="30"/>
      <c r="J195" s="30"/>
      <c r="K195" s="30"/>
      <c r="L195" s="30">
        <v>47.282550000000001</v>
      </c>
      <c r="M195" s="30" t="s">
        <v>6</v>
      </c>
      <c r="N195" s="31"/>
      <c r="O195" s="31">
        <f t="shared" si="22"/>
        <v>0</v>
      </c>
      <c r="P195" s="8" t="s">
        <v>323</v>
      </c>
    </row>
    <row r="196" spans="1:16" ht="31.5" customHeight="1" x14ac:dyDescent="0.25">
      <c r="A196" s="27">
        <f t="shared" si="27"/>
        <v>186</v>
      </c>
      <c r="B196" s="32" t="s">
        <v>305</v>
      </c>
      <c r="C196" s="39"/>
      <c r="D196" s="29" t="s">
        <v>4</v>
      </c>
      <c r="E196" s="30">
        <v>20.224799999999998</v>
      </c>
      <c r="F196" s="6">
        <v>2020</v>
      </c>
      <c r="G196" s="30">
        <f t="shared" si="30"/>
        <v>20.224799999999998</v>
      </c>
      <c r="H196" s="30">
        <f t="shared" si="31"/>
        <v>0</v>
      </c>
      <c r="I196" s="30"/>
      <c r="J196" s="30"/>
      <c r="K196" s="30"/>
      <c r="L196" s="30">
        <v>20.224799999999998</v>
      </c>
      <c r="M196" s="30" t="s">
        <v>6</v>
      </c>
      <c r="N196" s="31"/>
      <c r="O196" s="31">
        <f t="shared" si="22"/>
        <v>0</v>
      </c>
      <c r="P196" s="8" t="s">
        <v>323</v>
      </c>
    </row>
    <row r="197" spans="1:16" ht="33.75" customHeight="1" x14ac:dyDescent="0.25">
      <c r="A197" s="27">
        <f t="shared" si="27"/>
        <v>187</v>
      </c>
      <c r="B197" s="32" t="s">
        <v>306</v>
      </c>
      <c r="C197" s="39"/>
      <c r="D197" s="29" t="s">
        <v>4</v>
      </c>
      <c r="E197" s="30">
        <v>1149.6949999999999</v>
      </c>
      <c r="F197" s="6">
        <v>2020</v>
      </c>
      <c r="G197" s="30">
        <f t="shared" si="30"/>
        <v>1149.6949999999999</v>
      </c>
      <c r="H197" s="30">
        <f t="shared" si="31"/>
        <v>0</v>
      </c>
      <c r="I197" s="30"/>
      <c r="J197" s="30"/>
      <c r="K197" s="30"/>
      <c r="L197" s="30">
        <v>1149.6949999999999</v>
      </c>
      <c r="M197" s="30" t="s">
        <v>6</v>
      </c>
      <c r="N197" s="31"/>
      <c r="O197" s="31">
        <f t="shared" si="22"/>
        <v>0</v>
      </c>
      <c r="P197" s="8" t="s">
        <v>323</v>
      </c>
    </row>
    <row r="198" spans="1:16" ht="47.25" customHeight="1" x14ac:dyDescent="0.25">
      <c r="A198" s="27">
        <f t="shared" si="27"/>
        <v>188</v>
      </c>
      <c r="B198" s="61" t="s">
        <v>307</v>
      </c>
      <c r="C198" s="39"/>
      <c r="D198" s="29" t="s">
        <v>4</v>
      </c>
      <c r="E198" s="30">
        <v>21</v>
      </c>
      <c r="F198" s="6">
        <v>2020</v>
      </c>
      <c r="G198" s="30">
        <f t="shared" si="30"/>
        <v>21</v>
      </c>
      <c r="H198" s="30">
        <f t="shared" si="31"/>
        <v>0</v>
      </c>
      <c r="I198" s="30"/>
      <c r="J198" s="30"/>
      <c r="K198" s="30"/>
      <c r="L198" s="30">
        <v>21</v>
      </c>
      <c r="M198" s="30" t="s">
        <v>6</v>
      </c>
      <c r="N198" s="31"/>
      <c r="O198" s="31">
        <f t="shared" si="22"/>
        <v>0</v>
      </c>
      <c r="P198" s="8" t="s">
        <v>323</v>
      </c>
    </row>
    <row r="199" spans="1:16" ht="47.25" x14ac:dyDescent="0.25">
      <c r="A199" s="27">
        <f t="shared" si="27"/>
        <v>189</v>
      </c>
      <c r="B199" s="61" t="s">
        <v>308</v>
      </c>
      <c r="C199" s="39"/>
      <c r="D199" s="29" t="s">
        <v>4</v>
      </c>
      <c r="E199" s="30">
        <v>15.534000000000001</v>
      </c>
      <c r="F199" s="6">
        <v>2020</v>
      </c>
      <c r="G199" s="30">
        <f t="shared" si="30"/>
        <v>15.534000000000001</v>
      </c>
      <c r="H199" s="30">
        <f t="shared" si="31"/>
        <v>0</v>
      </c>
      <c r="I199" s="30"/>
      <c r="J199" s="30"/>
      <c r="K199" s="30"/>
      <c r="L199" s="30">
        <v>15.534000000000001</v>
      </c>
      <c r="M199" s="30" t="s">
        <v>6</v>
      </c>
      <c r="N199" s="31"/>
      <c r="O199" s="31">
        <f t="shared" si="22"/>
        <v>0</v>
      </c>
      <c r="P199" s="8" t="s">
        <v>323</v>
      </c>
    </row>
    <row r="200" spans="1:16" ht="31.5" x14ac:dyDescent="0.25">
      <c r="A200" s="27">
        <f t="shared" si="27"/>
        <v>190</v>
      </c>
      <c r="B200" s="61" t="s">
        <v>309</v>
      </c>
      <c r="C200" s="39"/>
      <c r="D200" s="29" t="s">
        <v>4</v>
      </c>
      <c r="E200" s="30">
        <v>789.99699999999996</v>
      </c>
      <c r="F200" s="6">
        <v>2020</v>
      </c>
      <c r="G200" s="30">
        <f t="shared" si="30"/>
        <v>789.99699999999996</v>
      </c>
      <c r="H200" s="30">
        <f t="shared" si="31"/>
        <v>0</v>
      </c>
      <c r="I200" s="30"/>
      <c r="J200" s="30"/>
      <c r="K200" s="30"/>
      <c r="L200" s="30">
        <v>789.99699999999996</v>
      </c>
      <c r="M200" s="30" t="s">
        <v>6</v>
      </c>
      <c r="N200" s="31"/>
      <c r="O200" s="31">
        <f t="shared" si="22"/>
        <v>0</v>
      </c>
      <c r="P200" s="8" t="s">
        <v>323</v>
      </c>
    </row>
    <row r="201" spans="1:16" ht="31.5" x14ac:dyDescent="0.25">
      <c r="A201" s="27">
        <f t="shared" si="27"/>
        <v>191</v>
      </c>
      <c r="B201" s="61" t="s">
        <v>310</v>
      </c>
      <c r="C201" s="39"/>
      <c r="D201" s="29" t="s">
        <v>4</v>
      </c>
      <c r="E201" s="30">
        <v>28.641999999999999</v>
      </c>
      <c r="F201" s="6">
        <v>2020</v>
      </c>
      <c r="G201" s="30">
        <f t="shared" si="30"/>
        <v>28.641999999999999</v>
      </c>
      <c r="H201" s="30">
        <f t="shared" si="31"/>
        <v>0</v>
      </c>
      <c r="I201" s="30"/>
      <c r="J201" s="30"/>
      <c r="K201" s="30"/>
      <c r="L201" s="30">
        <v>28.641999999999999</v>
      </c>
      <c r="M201" s="30" t="s">
        <v>6</v>
      </c>
      <c r="N201" s="31"/>
      <c r="O201" s="31">
        <f t="shared" si="22"/>
        <v>0</v>
      </c>
      <c r="P201" s="8" t="s">
        <v>323</v>
      </c>
    </row>
    <row r="202" spans="1:16" ht="31.5" x14ac:dyDescent="0.25">
      <c r="A202" s="27">
        <f t="shared" si="27"/>
        <v>192</v>
      </c>
      <c r="B202" s="61" t="s">
        <v>311</v>
      </c>
      <c r="C202" s="39"/>
      <c r="D202" s="29" t="s">
        <v>4</v>
      </c>
      <c r="E202" s="30">
        <v>11.167999999999999</v>
      </c>
      <c r="F202" s="6">
        <v>2020</v>
      </c>
      <c r="G202" s="30">
        <f t="shared" si="30"/>
        <v>11.167999999999999</v>
      </c>
      <c r="H202" s="30">
        <f t="shared" si="31"/>
        <v>0</v>
      </c>
      <c r="I202" s="30"/>
      <c r="J202" s="30"/>
      <c r="K202" s="30"/>
      <c r="L202" s="30">
        <v>11.167999999999999</v>
      </c>
      <c r="M202" s="30" t="s">
        <v>6</v>
      </c>
      <c r="N202" s="31"/>
      <c r="O202" s="31">
        <f t="shared" si="22"/>
        <v>0</v>
      </c>
      <c r="P202" s="8" t="s">
        <v>323</v>
      </c>
    </row>
    <row r="203" spans="1:16" s="18" customFormat="1" ht="30.75" customHeight="1" outlineLevel="1" x14ac:dyDescent="0.25">
      <c r="A203" s="11"/>
      <c r="B203" s="12" t="s">
        <v>199</v>
      </c>
      <c r="C203" s="13"/>
      <c r="D203" s="13"/>
      <c r="E203" s="62"/>
      <c r="F203" s="63"/>
      <c r="G203" s="62"/>
      <c r="H203" s="62"/>
      <c r="I203" s="62"/>
      <c r="J203" s="62"/>
      <c r="K203" s="62"/>
      <c r="L203" s="62"/>
      <c r="M203" s="62"/>
      <c r="N203" s="17"/>
      <c r="O203" s="87"/>
      <c r="P203" s="74"/>
    </row>
    <row r="204" spans="1:16" ht="37.5" customHeight="1" outlineLevel="2" x14ac:dyDescent="0.25">
      <c r="A204" s="27">
        <f>A202+1</f>
        <v>193</v>
      </c>
      <c r="B204" s="28" t="s">
        <v>56</v>
      </c>
      <c r="C204" s="29"/>
      <c r="D204" s="29" t="s">
        <v>4</v>
      </c>
      <c r="E204" s="30">
        <v>26.09</v>
      </c>
      <c r="F204" s="6">
        <v>2020</v>
      </c>
      <c r="G204" s="30">
        <f>E204</f>
        <v>26.09</v>
      </c>
      <c r="H204" s="30">
        <f t="shared" ref="H204:H240" si="32">I204+J204</f>
        <v>0</v>
      </c>
      <c r="I204" s="30"/>
      <c r="J204" s="30"/>
      <c r="K204" s="30"/>
      <c r="L204" s="30">
        <f>G204</f>
        <v>26.09</v>
      </c>
      <c r="M204" s="30" t="s">
        <v>6</v>
      </c>
      <c r="N204" s="8"/>
      <c r="O204" s="31">
        <f t="shared" ref="O204:O267" si="33">N204/E204*100</f>
        <v>0</v>
      </c>
      <c r="P204" s="8" t="s">
        <v>319</v>
      </c>
    </row>
    <row r="205" spans="1:16" ht="47.25" outlineLevel="2" x14ac:dyDescent="0.25">
      <c r="A205" s="27">
        <f t="shared" ref="A205:A250" si="34">A204+1</f>
        <v>194</v>
      </c>
      <c r="B205" s="32" t="s">
        <v>99</v>
      </c>
      <c r="C205" s="39"/>
      <c r="D205" s="29" t="s">
        <v>4</v>
      </c>
      <c r="E205" s="30">
        <v>13863.268</v>
      </c>
      <c r="F205" s="6">
        <v>2020</v>
      </c>
      <c r="G205" s="30">
        <v>13863.268</v>
      </c>
      <c r="H205" s="30">
        <f t="shared" si="32"/>
        <v>0</v>
      </c>
      <c r="I205" s="30"/>
      <c r="J205" s="30"/>
      <c r="K205" s="60">
        <v>11090.618</v>
      </c>
      <c r="L205" s="30">
        <v>2310.6</v>
      </c>
      <c r="M205" s="30" t="s">
        <v>6</v>
      </c>
      <c r="N205" s="8"/>
      <c r="O205" s="31">
        <f t="shared" si="33"/>
        <v>0</v>
      </c>
      <c r="P205" s="8" t="s">
        <v>323</v>
      </c>
    </row>
    <row r="206" spans="1:16" ht="63" outlineLevel="2" x14ac:dyDescent="0.25">
      <c r="A206" s="27">
        <f t="shared" si="34"/>
        <v>195</v>
      </c>
      <c r="B206" s="32" t="s">
        <v>98</v>
      </c>
      <c r="C206" s="39"/>
      <c r="D206" s="29" t="s">
        <v>30</v>
      </c>
      <c r="E206" s="30">
        <v>3500</v>
      </c>
      <c r="F206" s="6">
        <v>2020</v>
      </c>
      <c r="G206" s="30">
        <v>3500</v>
      </c>
      <c r="H206" s="30">
        <f t="shared" si="32"/>
        <v>0</v>
      </c>
      <c r="I206" s="30"/>
      <c r="J206" s="30"/>
      <c r="K206" s="60">
        <v>2800</v>
      </c>
      <c r="L206" s="30">
        <v>700</v>
      </c>
      <c r="M206" s="30" t="s">
        <v>6</v>
      </c>
      <c r="N206" s="8"/>
      <c r="O206" s="31">
        <f t="shared" si="33"/>
        <v>0</v>
      </c>
      <c r="P206" s="8" t="s">
        <v>323</v>
      </c>
    </row>
    <row r="207" spans="1:16" ht="47.25" outlineLevel="2" x14ac:dyDescent="0.25">
      <c r="A207" s="27">
        <f t="shared" si="34"/>
        <v>196</v>
      </c>
      <c r="B207" s="32" t="s">
        <v>74</v>
      </c>
      <c r="C207" s="39"/>
      <c r="D207" s="29" t="s">
        <v>4</v>
      </c>
      <c r="E207" s="30">
        <v>3000</v>
      </c>
      <c r="F207" s="6">
        <v>2020</v>
      </c>
      <c r="G207" s="30">
        <v>3000</v>
      </c>
      <c r="H207" s="30">
        <f t="shared" si="32"/>
        <v>0</v>
      </c>
      <c r="I207" s="64"/>
      <c r="J207" s="64"/>
      <c r="K207" s="60">
        <v>1500</v>
      </c>
      <c r="L207" s="30">
        <v>1500</v>
      </c>
      <c r="M207" s="30" t="s">
        <v>6</v>
      </c>
      <c r="N207" s="8"/>
      <c r="O207" s="31">
        <f t="shared" si="33"/>
        <v>0</v>
      </c>
      <c r="P207" s="27" t="s">
        <v>328</v>
      </c>
    </row>
    <row r="208" spans="1:16" ht="31.5" outlineLevel="2" x14ac:dyDescent="0.25">
      <c r="A208" s="27">
        <f t="shared" si="34"/>
        <v>197</v>
      </c>
      <c r="B208" s="32" t="s">
        <v>91</v>
      </c>
      <c r="C208" s="29"/>
      <c r="D208" s="29" t="s">
        <v>4</v>
      </c>
      <c r="E208" s="30">
        <v>3000</v>
      </c>
      <c r="F208" s="6" t="s">
        <v>165</v>
      </c>
      <c r="G208" s="30">
        <v>3000</v>
      </c>
      <c r="H208" s="30">
        <f t="shared" si="32"/>
        <v>0</v>
      </c>
      <c r="I208" s="30"/>
      <c r="J208" s="30"/>
      <c r="K208" s="30"/>
      <c r="L208" s="30">
        <v>3000</v>
      </c>
      <c r="M208" s="30" t="s">
        <v>6</v>
      </c>
      <c r="N208" s="8"/>
      <c r="O208" s="31">
        <f t="shared" si="33"/>
        <v>0</v>
      </c>
      <c r="P208" s="8" t="s">
        <v>323</v>
      </c>
    </row>
    <row r="209" spans="1:16" s="47" customFormat="1" ht="63" outlineLevel="2" x14ac:dyDescent="0.25">
      <c r="A209" s="27">
        <f t="shared" si="34"/>
        <v>198</v>
      </c>
      <c r="B209" s="32" t="s">
        <v>105</v>
      </c>
      <c r="C209" s="29"/>
      <c r="D209" s="29" t="s">
        <v>4</v>
      </c>
      <c r="E209" s="30">
        <v>521.35199999999998</v>
      </c>
      <c r="F209" s="6">
        <v>2020</v>
      </c>
      <c r="G209" s="30">
        <v>521.35199999999998</v>
      </c>
      <c r="H209" s="30">
        <f t="shared" si="32"/>
        <v>0</v>
      </c>
      <c r="I209" s="30"/>
      <c r="J209" s="30"/>
      <c r="K209" s="30"/>
      <c r="L209" s="30">
        <v>521.35199999999998</v>
      </c>
      <c r="M209" s="30" t="s">
        <v>6</v>
      </c>
      <c r="N209" s="8">
        <v>521.35199999999998</v>
      </c>
      <c r="O209" s="31">
        <f t="shared" si="33"/>
        <v>100</v>
      </c>
      <c r="P209" s="8" t="s">
        <v>320</v>
      </c>
    </row>
    <row r="210" spans="1:16" s="47" customFormat="1" ht="47.25" outlineLevel="2" x14ac:dyDescent="0.25">
      <c r="A210" s="27">
        <f t="shared" si="34"/>
        <v>199</v>
      </c>
      <c r="B210" s="48" t="s">
        <v>109</v>
      </c>
      <c r="C210" s="27"/>
      <c r="D210" s="29" t="s">
        <v>4</v>
      </c>
      <c r="E210" s="30">
        <v>465.19900000000001</v>
      </c>
      <c r="F210" s="33">
        <v>2020</v>
      </c>
      <c r="G210" s="30">
        <v>465.19900000000001</v>
      </c>
      <c r="H210" s="30">
        <f t="shared" si="32"/>
        <v>0</v>
      </c>
      <c r="I210" s="30"/>
      <c r="J210" s="30"/>
      <c r="K210" s="30"/>
      <c r="L210" s="30">
        <v>465.19900000000001</v>
      </c>
      <c r="M210" s="30" t="s">
        <v>6</v>
      </c>
      <c r="N210" s="43">
        <v>428.93671999999998</v>
      </c>
      <c r="O210" s="31">
        <f t="shared" si="33"/>
        <v>92.20499614143624</v>
      </c>
      <c r="P210" s="8" t="s">
        <v>319</v>
      </c>
    </row>
    <row r="211" spans="1:16" s="47" customFormat="1" ht="63" outlineLevel="2" x14ac:dyDescent="0.25">
      <c r="A211" s="27">
        <f t="shared" si="34"/>
        <v>200</v>
      </c>
      <c r="B211" s="32" t="s">
        <v>195</v>
      </c>
      <c r="C211" s="29"/>
      <c r="D211" s="29" t="s">
        <v>4</v>
      </c>
      <c r="E211" s="30">
        <v>358.18400000000003</v>
      </c>
      <c r="F211" s="6">
        <v>2020</v>
      </c>
      <c r="G211" s="30">
        <v>358.18400000000003</v>
      </c>
      <c r="H211" s="30">
        <f t="shared" si="32"/>
        <v>0</v>
      </c>
      <c r="I211" s="30"/>
      <c r="J211" s="30"/>
      <c r="K211" s="30"/>
      <c r="L211" s="30">
        <v>358.18400000000003</v>
      </c>
      <c r="M211" s="30" t="s">
        <v>6</v>
      </c>
      <c r="N211" s="8">
        <v>358.18400000000003</v>
      </c>
      <c r="O211" s="31">
        <f t="shared" si="33"/>
        <v>100</v>
      </c>
      <c r="P211" s="8" t="s">
        <v>320</v>
      </c>
    </row>
    <row r="212" spans="1:16" outlineLevel="2" x14ac:dyDescent="0.25">
      <c r="A212" s="27">
        <f t="shared" si="34"/>
        <v>201</v>
      </c>
      <c r="B212" s="32" t="s">
        <v>76</v>
      </c>
      <c r="C212" s="29"/>
      <c r="D212" s="29" t="s">
        <v>4</v>
      </c>
      <c r="E212" s="30">
        <v>304</v>
      </c>
      <c r="F212" s="6" t="s">
        <v>5</v>
      </c>
      <c r="G212" s="30">
        <v>304</v>
      </c>
      <c r="H212" s="30">
        <f t="shared" si="32"/>
        <v>0</v>
      </c>
      <c r="I212" s="30"/>
      <c r="J212" s="30"/>
      <c r="K212" s="30"/>
      <c r="L212" s="30">
        <v>304</v>
      </c>
      <c r="M212" s="30" t="s">
        <v>6</v>
      </c>
      <c r="N212" s="8"/>
      <c r="O212" s="31">
        <f t="shared" si="33"/>
        <v>0</v>
      </c>
      <c r="P212" s="8" t="s">
        <v>323</v>
      </c>
    </row>
    <row r="213" spans="1:16" s="26" customFormat="1" ht="31.5" outlineLevel="2" x14ac:dyDescent="0.25">
      <c r="A213" s="27">
        <f t="shared" si="34"/>
        <v>202</v>
      </c>
      <c r="B213" s="35" t="s">
        <v>51</v>
      </c>
      <c r="C213" s="29"/>
      <c r="D213" s="29" t="s">
        <v>4</v>
      </c>
      <c r="E213" s="30">
        <v>279.67099999999999</v>
      </c>
      <c r="F213" s="6">
        <v>2020</v>
      </c>
      <c r="G213" s="30">
        <f>E213</f>
        <v>279.67099999999999</v>
      </c>
      <c r="H213" s="30">
        <f t="shared" si="32"/>
        <v>0</v>
      </c>
      <c r="I213" s="30"/>
      <c r="J213" s="30"/>
      <c r="K213" s="30"/>
      <c r="L213" s="30">
        <f>G213</f>
        <v>279.67099999999999</v>
      </c>
      <c r="M213" s="30" t="s">
        <v>6</v>
      </c>
      <c r="N213" s="8">
        <v>274.92946999999998</v>
      </c>
      <c r="O213" s="31">
        <f t="shared" si="33"/>
        <v>98.304604338669364</v>
      </c>
      <c r="P213" s="8" t="s">
        <v>320</v>
      </c>
    </row>
    <row r="214" spans="1:16" ht="31.5" outlineLevel="2" x14ac:dyDescent="0.25">
      <c r="A214" s="27">
        <f t="shared" si="34"/>
        <v>203</v>
      </c>
      <c r="B214" s="32" t="s">
        <v>90</v>
      </c>
      <c r="C214" s="39"/>
      <c r="D214" s="29" t="s">
        <v>10</v>
      </c>
      <c r="E214" s="30">
        <v>238</v>
      </c>
      <c r="F214" s="6">
        <v>2020</v>
      </c>
      <c r="G214" s="30">
        <v>238</v>
      </c>
      <c r="H214" s="30">
        <f t="shared" si="32"/>
        <v>0</v>
      </c>
      <c r="I214" s="30"/>
      <c r="J214" s="30"/>
      <c r="K214" s="60">
        <v>190.4</v>
      </c>
      <c r="L214" s="30">
        <v>47.6</v>
      </c>
      <c r="M214" s="30" t="s">
        <v>6</v>
      </c>
      <c r="N214" s="8"/>
      <c r="O214" s="31">
        <f t="shared" si="33"/>
        <v>0</v>
      </c>
      <c r="P214" s="8" t="s">
        <v>323</v>
      </c>
    </row>
    <row r="215" spans="1:16" ht="31.5" outlineLevel="2" x14ac:dyDescent="0.25">
      <c r="A215" s="27">
        <f t="shared" si="34"/>
        <v>204</v>
      </c>
      <c r="B215" s="48" t="s">
        <v>112</v>
      </c>
      <c r="C215" s="27"/>
      <c r="D215" s="29" t="s">
        <v>4</v>
      </c>
      <c r="E215" s="30">
        <v>215.649</v>
      </c>
      <c r="F215" s="6">
        <v>2020</v>
      </c>
      <c r="G215" s="30">
        <v>215.649</v>
      </c>
      <c r="H215" s="30">
        <f t="shared" si="32"/>
        <v>0</v>
      </c>
      <c r="I215" s="30"/>
      <c r="J215" s="30"/>
      <c r="K215" s="30"/>
      <c r="L215" s="30">
        <v>215.649</v>
      </c>
      <c r="M215" s="30" t="s">
        <v>6</v>
      </c>
      <c r="N215" s="8"/>
      <c r="O215" s="31">
        <f t="shared" si="33"/>
        <v>0</v>
      </c>
      <c r="P215" s="8" t="s">
        <v>323</v>
      </c>
    </row>
    <row r="216" spans="1:16" outlineLevel="2" x14ac:dyDescent="0.25">
      <c r="A216" s="27">
        <f t="shared" si="34"/>
        <v>205</v>
      </c>
      <c r="B216" s="32" t="s">
        <v>89</v>
      </c>
      <c r="C216" s="29"/>
      <c r="D216" s="29" t="s">
        <v>4</v>
      </c>
      <c r="E216" s="30">
        <v>208</v>
      </c>
      <c r="F216" s="6" t="s">
        <v>5</v>
      </c>
      <c r="G216" s="30">
        <v>208</v>
      </c>
      <c r="H216" s="30">
        <f t="shared" si="32"/>
        <v>0</v>
      </c>
      <c r="I216" s="30"/>
      <c r="J216" s="30"/>
      <c r="K216" s="30"/>
      <c r="L216" s="30">
        <v>208</v>
      </c>
      <c r="M216" s="30" t="s">
        <v>6</v>
      </c>
      <c r="N216" s="8"/>
      <c r="O216" s="31">
        <f t="shared" si="33"/>
        <v>0</v>
      </c>
      <c r="P216" s="8" t="s">
        <v>323</v>
      </c>
    </row>
    <row r="217" spans="1:16" s="47" customFormat="1" ht="31.5" outlineLevel="2" x14ac:dyDescent="0.25">
      <c r="A217" s="27">
        <f t="shared" si="34"/>
        <v>206</v>
      </c>
      <c r="B217" s="32" t="s">
        <v>96</v>
      </c>
      <c r="C217" s="39"/>
      <c r="D217" s="29" t="s">
        <v>8</v>
      </c>
      <c r="E217" s="30">
        <v>156</v>
      </c>
      <c r="F217" s="6">
        <v>2020</v>
      </c>
      <c r="G217" s="30">
        <v>156</v>
      </c>
      <c r="H217" s="30">
        <f t="shared" si="32"/>
        <v>0</v>
      </c>
      <c r="I217" s="30"/>
      <c r="J217" s="30"/>
      <c r="K217" s="60">
        <v>124.8</v>
      </c>
      <c r="L217" s="30">
        <v>31.2</v>
      </c>
      <c r="M217" s="30" t="s">
        <v>6</v>
      </c>
      <c r="N217" s="8">
        <v>131.13538</v>
      </c>
      <c r="O217" s="31">
        <f t="shared" si="33"/>
        <v>84.061141025641035</v>
      </c>
      <c r="P217" s="8" t="s">
        <v>320</v>
      </c>
    </row>
    <row r="218" spans="1:16" s="26" customFormat="1" ht="31.5" outlineLevel="2" x14ac:dyDescent="0.25">
      <c r="A218" s="27">
        <f t="shared" si="34"/>
        <v>207</v>
      </c>
      <c r="B218" s="48" t="s">
        <v>114</v>
      </c>
      <c r="C218" s="27"/>
      <c r="D218" s="29" t="s">
        <v>4</v>
      </c>
      <c r="E218" s="30">
        <v>109.273</v>
      </c>
      <c r="F218" s="6" t="s">
        <v>5</v>
      </c>
      <c r="G218" s="30">
        <v>109.273</v>
      </c>
      <c r="H218" s="30">
        <f t="shared" si="32"/>
        <v>0</v>
      </c>
      <c r="I218" s="30"/>
      <c r="J218" s="30"/>
      <c r="K218" s="30"/>
      <c r="L218" s="30">
        <v>109.273</v>
      </c>
      <c r="M218" s="30" t="s">
        <v>249</v>
      </c>
      <c r="N218" s="8">
        <v>109.00123000000001</v>
      </c>
      <c r="O218" s="31">
        <f t="shared" si="33"/>
        <v>99.751292634045015</v>
      </c>
      <c r="P218" s="8" t="s">
        <v>320</v>
      </c>
    </row>
    <row r="219" spans="1:16" ht="31.5" outlineLevel="2" x14ac:dyDescent="0.25">
      <c r="A219" s="27">
        <f t="shared" si="34"/>
        <v>208</v>
      </c>
      <c r="B219" s="32" t="s">
        <v>88</v>
      </c>
      <c r="C219" s="29"/>
      <c r="D219" s="29" t="s">
        <v>4</v>
      </c>
      <c r="E219" s="30">
        <v>104</v>
      </c>
      <c r="F219" s="6" t="s">
        <v>5</v>
      </c>
      <c r="G219" s="30">
        <v>104</v>
      </c>
      <c r="H219" s="30">
        <f t="shared" si="32"/>
        <v>0</v>
      </c>
      <c r="I219" s="30"/>
      <c r="J219" s="30"/>
      <c r="K219" s="30"/>
      <c r="L219" s="30">
        <v>104</v>
      </c>
      <c r="M219" s="30" t="s">
        <v>6</v>
      </c>
      <c r="N219" s="8"/>
      <c r="O219" s="31">
        <f t="shared" si="33"/>
        <v>0</v>
      </c>
      <c r="P219" s="8" t="s">
        <v>323</v>
      </c>
    </row>
    <row r="220" spans="1:16" ht="31.5" outlineLevel="2" x14ac:dyDescent="0.25">
      <c r="A220" s="27">
        <f t="shared" si="34"/>
        <v>209</v>
      </c>
      <c r="B220" s="32" t="s">
        <v>93</v>
      </c>
      <c r="C220" s="39"/>
      <c r="D220" s="29" t="s">
        <v>8</v>
      </c>
      <c r="E220" s="30">
        <v>103</v>
      </c>
      <c r="F220" s="6">
        <v>2020</v>
      </c>
      <c r="G220" s="30">
        <v>103</v>
      </c>
      <c r="H220" s="30">
        <f t="shared" si="32"/>
        <v>0</v>
      </c>
      <c r="I220" s="30"/>
      <c r="J220" s="30"/>
      <c r="K220" s="60">
        <v>82.4</v>
      </c>
      <c r="L220" s="30">
        <v>20.6</v>
      </c>
      <c r="M220" s="30" t="s">
        <v>6</v>
      </c>
      <c r="N220" s="8"/>
      <c r="O220" s="31">
        <f t="shared" si="33"/>
        <v>0</v>
      </c>
      <c r="P220" s="8" t="s">
        <v>323</v>
      </c>
    </row>
    <row r="221" spans="1:16" ht="31.5" outlineLevel="2" x14ac:dyDescent="0.25">
      <c r="A221" s="27">
        <f t="shared" si="34"/>
        <v>210</v>
      </c>
      <c r="B221" s="32" t="s">
        <v>94</v>
      </c>
      <c r="C221" s="39"/>
      <c r="D221" s="29" t="s">
        <v>8</v>
      </c>
      <c r="E221" s="30">
        <v>98</v>
      </c>
      <c r="F221" s="6">
        <v>2020</v>
      </c>
      <c r="G221" s="30">
        <v>98</v>
      </c>
      <c r="H221" s="30">
        <f t="shared" si="32"/>
        <v>0</v>
      </c>
      <c r="I221" s="30"/>
      <c r="J221" s="30"/>
      <c r="K221" s="60">
        <v>78.400000000000006</v>
      </c>
      <c r="L221" s="30">
        <v>19.600000000000001</v>
      </c>
      <c r="M221" s="30" t="s">
        <v>6</v>
      </c>
      <c r="N221" s="8"/>
      <c r="O221" s="31">
        <f t="shared" si="33"/>
        <v>0</v>
      </c>
      <c r="P221" s="8" t="s">
        <v>323</v>
      </c>
    </row>
    <row r="222" spans="1:16" ht="31.5" outlineLevel="2" x14ac:dyDescent="0.25">
      <c r="A222" s="27">
        <f t="shared" si="34"/>
        <v>211</v>
      </c>
      <c r="B222" s="32" t="s">
        <v>75</v>
      </c>
      <c r="C222" s="29"/>
      <c r="D222" s="29" t="s">
        <v>4</v>
      </c>
      <c r="E222" s="30">
        <v>92</v>
      </c>
      <c r="F222" s="6" t="s">
        <v>5</v>
      </c>
      <c r="G222" s="30">
        <v>92</v>
      </c>
      <c r="H222" s="30">
        <f t="shared" si="32"/>
        <v>0</v>
      </c>
      <c r="I222" s="30"/>
      <c r="J222" s="30"/>
      <c r="K222" s="30"/>
      <c r="L222" s="30">
        <v>92</v>
      </c>
      <c r="M222" s="30" t="s">
        <v>6</v>
      </c>
      <c r="N222" s="8"/>
      <c r="O222" s="31">
        <f t="shared" si="33"/>
        <v>0</v>
      </c>
      <c r="P222" s="8" t="s">
        <v>323</v>
      </c>
    </row>
    <row r="223" spans="1:16" ht="31.5" outlineLevel="2" x14ac:dyDescent="0.25">
      <c r="A223" s="27">
        <f t="shared" si="34"/>
        <v>212</v>
      </c>
      <c r="B223" s="32" t="s">
        <v>77</v>
      </c>
      <c r="C223" s="29"/>
      <c r="D223" s="29" t="s">
        <v>4</v>
      </c>
      <c r="E223" s="30">
        <v>90.9</v>
      </c>
      <c r="F223" s="6" t="s">
        <v>5</v>
      </c>
      <c r="G223" s="30">
        <v>90.9</v>
      </c>
      <c r="H223" s="30">
        <f t="shared" si="32"/>
        <v>0</v>
      </c>
      <c r="I223" s="30"/>
      <c r="J223" s="30"/>
      <c r="K223" s="30"/>
      <c r="L223" s="30">
        <v>90.9</v>
      </c>
      <c r="M223" s="30" t="s">
        <v>6</v>
      </c>
      <c r="N223" s="8"/>
      <c r="O223" s="31">
        <f t="shared" si="33"/>
        <v>0</v>
      </c>
      <c r="P223" s="8" t="s">
        <v>323</v>
      </c>
    </row>
    <row r="224" spans="1:16" ht="31.5" outlineLevel="2" x14ac:dyDescent="0.25">
      <c r="A224" s="27">
        <f t="shared" si="34"/>
        <v>213</v>
      </c>
      <c r="B224" s="32" t="s">
        <v>78</v>
      </c>
      <c r="C224" s="29"/>
      <c r="D224" s="29" t="s">
        <v>4</v>
      </c>
      <c r="E224" s="30">
        <v>90.9</v>
      </c>
      <c r="F224" s="6" t="s">
        <v>5</v>
      </c>
      <c r="G224" s="30">
        <v>90.9</v>
      </c>
      <c r="H224" s="30">
        <f t="shared" si="32"/>
        <v>0</v>
      </c>
      <c r="I224" s="30"/>
      <c r="J224" s="30"/>
      <c r="K224" s="30"/>
      <c r="L224" s="30">
        <v>90.9</v>
      </c>
      <c r="M224" s="30" t="s">
        <v>6</v>
      </c>
      <c r="N224" s="8"/>
      <c r="O224" s="31">
        <f t="shared" si="33"/>
        <v>0</v>
      </c>
      <c r="P224" s="8" t="s">
        <v>323</v>
      </c>
    </row>
    <row r="225" spans="1:16" ht="31.5" outlineLevel="2" x14ac:dyDescent="0.25">
      <c r="A225" s="27">
        <f t="shared" si="34"/>
        <v>214</v>
      </c>
      <c r="B225" s="32" t="s">
        <v>79</v>
      </c>
      <c r="C225" s="29"/>
      <c r="D225" s="29" t="s">
        <v>4</v>
      </c>
      <c r="E225" s="30">
        <v>90.9</v>
      </c>
      <c r="F225" s="6" t="s">
        <v>5</v>
      </c>
      <c r="G225" s="30">
        <v>90.9</v>
      </c>
      <c r="H225" s="30">
        <f t="shared" si="32"/>
        <v>0</v>
      </c>
      <c r="I225" s="30"/>
      <c r="J225" s="30"/>
      <c r="K225" s="30"/>
      <c r="L225" s="30">
        <v>90.9</v>
      </c>
      <c r="M225" s="30" t="s">
        <v>6</v>
      </c>
      <c r="N225" s="8"/>
      <c r="O225" s="31">
        <f t="shared" si="33"/>
        <v>0</v>
      </c>
      <c r="P225" s="8" t="s">
        <v>323</v>
      </c>
    </row>
    <row r="226" spans="1:16" ht="31.5" outlineLevel="2" x14ac:dyDescent="0.25">
      <c r="A226" s="27">
        <f t="shared" si="34"/>
        <v>215</v>
      </c>
      <c r="B226" s="32" t="s">
        <v>80</v>
      </c>
      <c r="C226" s="29"/>
      <c r="D226" s="29" t="s">
        <v>4</v>
      </c>
      <c r="E226" s="30">
        <v>90.9</v>
      </c>
      <c r="F226" s="6" t="s">
        <v>5</v>
      </c>
      <c r="G226" s="30">
        <v>90.9</v>
      </c>
      <c r="H226" s="30">
        <f t="shared" si="32"/>
        <v>0</v>
      </c>
      <c r="I226" s="30"/>
      <c r="J226" s="30"/>
      <c r="K226" s="30"/>
      <c r="L226" s="30">
        <v>90.9</v>
      </c>
      <c r="M226" s="30" t="s">
        <v>6</v>
      </c>
      <c r="N226" s="8"/>
      <c r="O226" s="31">
        <f t="shared" si="33"/>
        <v>0</v>
      </c>
      <c r="P226" s="8" t="s">
        <v>323</v>
      </c>
    </row>
    <row r="227" spans="1:16" ht="31.5" outlineLevel="2" x14ac:dyDescent="0.25">
      <c r="A227" s="27">
        <f t="shared" si="34"/>
        <v>216</v>
      </c>
      <c r="B227" s="32" t="s">
        <v>81</v>
      </c>
      <c r="C227" s="29"/>
      <c r="D227" s="29" t="s">
        <v>4</v>
      </c>
      <c r="E227" s="30">
        <v>90.9</v>
      </c>
      <c r="F227" s="6" t="s">
        <v>5</v>
      </c>
      <c r="G227" s="30">
        <v>90.9</v>
      </c>
      <c r="H227" s="30">
        <f t="shared" si="32"/>
        <v>0</v>
      </c>
      <c r="I227" s="30"/>
      <c r="J227" s="30"/>
      <c r="K227" s="30"/>
      <c r="L227" s="30">
        <v>90.9</v>
      </c>
      <c r="M227" s="30" t="s">
        <v>6</v>
      </c>
      <c r="N227" s="8"/>
      <c r="O227" s="31">
        <f t="shared" si="33"/>
        <v>0</v>
      </c>
      <c r="P227" s="8" t="s">
        <v>323</v>
      </c>
    </row>
    <row r="228" spans="1:16" ht="31.5" outlineLevel="2" x14ac:dyDescent="0.25">
      <c r="A228" s="27">
        <f t="shared" si="34"/>
        <v>217</v>
      </c>
      <c r="B228" s="65" t="s">
        <v>82</v>
      </c>
      <c r="C228" s="29"/>
      <c r="D228" s="29" t="s">
        <v>4</v>
      </c>
      <c r="E228" s="30">
        <v>90.9</v>
      </c>
      <c r="F228" s="6" t="s">
        <v>5</v>
      </c>
      <c r="G228" s="30">
        <v>90.9</v>
      </c>
      <c r="H228" s="30">
        <f t="shared" si="32"/>
        <v>0</v>
      </c>
      <c r="I228" s="30"/>
      <c r="J228" s="30"/>
      <c r="K228" s="30"/>
      <c r="L228" s="30">
        <v>90.9</v>
      </c>
      <c r="M228" s="30" t="s">
        <v>6</v>
      </c>
      <c r="N228" s="8"/>
      <c r="O228" s="31">
        <f t="shared" si="33"/>
        <v>0</v>
      </c>
      <c r="P228" s="8" t="s">
        <v>323</v>
      </c>
    </row>
    <row r="229" spans="1:16" ht="31.5" outlineLevel="2" x14ac:dyDescent="0.25">
      <c r="A229" s="27">
        <f t="shared" si="34"/>
        <v>218</v>
      </c>
      <c r="B229" s="32" t="s">
        <v>83</v>
      </c>
      <c r="C229" s="29"/>
      <c r="D229" s="29" t="s">
        <v>4</v>
      </c>
      <c r="E229" s="30">
        <v>90.9</v>
      </c>
      <c r="F229" s="6" t="s">
        <v>5</v>
      </c>
      <c r="G229" s="30">
        <v>90.9</v>
      </c>
      <c r="H229" s="30">
        <f t="shared" si="32"/>
        <v>0</v>
      </c>
      <c r="I229" s="30"/>
      <c r="J229" s="30"/>
      <c r="K229" s="30"/>
      <c r="L229" s="30">
        <v>90.9</v>
      </c>
      <c r="M229" s="30" t="s">
        <v>6</v>
      </c>
      <c r="N229" s="8"/>
      <c r="O229" s="31">
        <f t="shared" si="33"/>
        <v>0</v>
      </c>
      <c r="P229" s="8" t="s">
        <v>323</v>
      </c>
    </row>
    <row r="230" spans="1:16" ht="31.5" outlineLevel="2" x14ac:dyDescent="0.25">
      <c r="A230" s="27">
        <f t="shared" si="34"/>
        <v>219</v>
      </c>
      <c r="B230" s="32" t="s">
        <v>84</v>
      </c>
      <c r="C230" s="29"/>
      <c r="D230" s="29" t="s">
        <v>4</v>
      </c>
      <c r="E230" s="30">
        <v>90.9</v>
      </c>
      <c r="F230" s="6" t="s">
        <v>5</v>
      </c>
      <c r="G230" s="30">
        <v>90.9</v>
      </c>
      <c r="H230" s="30">
        <f t="shared" si="32"/>
        <v>0</v>
      </c>
      <c r="I230" s="30"/>
      <c r="J230" s="30"/>
      <c r="K230" s="30"/>
      <c r="L230" s="30">
        <v>90.9</v>
      </c>
      <c r="M230" s="30" t="s">
        <v>6</v>
      </c>
      <c r="N230" s="8"/>
      <c r="O230" s="31">
        <f t="shared" si="33"/>
        <v>0</v>
      </c>
      <c r="P230" s="8" t="s">
        <v>323</v>
      </c>
    </row>
    <row r="231" spans="1:16" ht="31.5" outlineLevel="2" x14ac:dyDescent="0.25">
      <c r="A231" s="27">
        <f t="shared" si="34"/>
        <v>220</v>
      </c>
      <c r="B231" s="32" t="s">
        <v>85</v>
      </c>
      <c r="C231" s="29"/>
      <c r="D231" s="29" t="s">
        <v>4</v>
      </c>
      <c r="E231" s="30">
        <v>90.9</v>
      </c>
      <c r="F231" s="6" t="s">
        <v>5</v>
      </c>
      <c r="G231" s="30">
        <v>90.9</v>
      </c>
      <c r="H231" s="30">
        <f t="shared" si="32"/>
        <v>0</v>
      </c>
      <c r="I231" s="30"/>
      <c r="J231" s="30"/>
      <c r="K231" s="30"/>
      <c r="L231" s="30">
        <v>90.9</v>
      </c>
      <c r="M231" s="30" t="s">
        <v>6</v>
      </c>
      <c r="N231" s="8"/>
      <c r="O231" s="31">
        <f t="shared" si="33"/>
        <v>0</v>
      </c>
      <c r="P231" s="8" t="s">
        <v>323</v>
      </c>
    </row>
    <row r="232" spans="1:16" ht="31.5" outlineLevel="2" x14ac:dyDescent="0.25">
      <c r="A232" s="27">
        <f t="shared" si="34"/>
        <v>221</v>
      </c>
      <c r="B232" s="32" t="s">
        <v>86</v>
      </c>
      <c r="C232" s="29"/>
      <c r="D232" s="29" t="s">
        <v>4</v>
      </c>
      <c r="E232" s="30">
        <v>90.9</v>
      </c>
      <c r="F232" s="6" t="s">
        <v>5</v>
      </c>
      <c r="G232" s="30">
        <v>90.9</v>
      </c>
      <c r="H232" s="30">
        <f t="shared" si="32"/>
        <v>0</v>
      </c>
      <c r="I232" s="30"/>
      <c r="J232" s="30"/>
      <c r="K232" s="30"/>
      <c r="L232" s="30">
        <v>90.9</v>
      </c>
      <c r="M232" s="30" t="s">
        <v>6</v>
      </c>
      <c r="N232" s="8"/>
      <c r="O232" s="31">
        <f t="shared" si="33"/>
        <v>0</v>
      </c>
      <c r="P232" s="8" t="s">
        <v>323</v>
      </c>
    </row>
    <row r="233" spans="1:16" ht="31.5" outlineLevel="2" x14ac:dyDescent="0.25">
      <c r="A233" s="27">
        <f t="shared" si="34"/>
        <v>222</v>
      </c>
      <c r="B233" s="32" t="s">
        <v>87</v>
      </c>
      <c r="C233" s="29"/>
      <c r="D233" s="29" t="s">
        <v>4</v>
      </c>
      <c r="E233" s="30">
        <v>90.9</v>
      </c>
      <c r="F233" s="6" t="s">
        <v>5</v>
      </c>
      <c r="G233" s="30">
        <v>90.9</v>
      </c>
      <c r="H233" s="30">
        <f t="shared" si="32"/>
        <v>0</v>
      </c>
      <c r="I233" s="30"/>
      <c r="J233" s="30"/>
      <c r="K233" s="30"/>
      <c r="L233" s="30">
        <v>90.9</v>
      </c>
      <c r="M233" s="30" t="s">
        <v>6</v>
      </c>
      <c r="N233" s="8"/>
      <c r="O233" s="31">
        <f t="shared" si="33"/>
        <v>0</v>
      </c>
      <c r="P233" s="8" t="s">
        <v>323</v>
      </c>
    </row>
    <row r="234" spans="1:16" ht="31.5" outlineLevel="2" x14ac:dyDescent="0.25">
      <c r="A234" s="27">
        <f t="shared" si="34"/>
        <v>223</v>
      </c>
      <c r="B234" s="32" t="s">
        <v>95</v>
      </c>
      <c r="C234" s="39"/>
      <c r="D234" s="29" t="s">
        <v>8</v>
      </c>
      <c r="E234" s="30">
        <v>64</v>
      </c>
      <c r="F234" s="6">
        <v>2020</v>
      </c>
      <c r="G234" s="30">
        <v>64</v>
      </c>
      <c r="H234" s="30">
        <f t="shared" si="32"/>
        <v>0</v>
      </c>
      <c r="I234" s="30"/>
      <c r="J234" s="30"/>
      <c r="K234" s="60">
        <v>51.2</v>
      </c>
      <c r="L234" s="30">
        <v>12.8</v>
      </c>
      <c r="M234" s="30" t="s">
        <v>6</v>
      </c>
      <c r="N234" s="8"/>
      <c r="O234" s="31">
        <f t="shared" si="33"/>
        <v>0</v>
      </c>
      <c r="P234" s="8" t="s">
        <v>323</v>
      </c>
    </row>
    <row r="235" spans="1:16" s="26" customFormat="1" ht="47.25" outlineLevel="2" x14ac:dyDescent="0.25">
      <c r="A235" s="27">
        <f t="shared" si="34"/>
        <v>224</v>
      </c>
      <c r="B235" s="28" t="s">
        <v>55</v>
      </c>
      <c r="C235" s="29"/>
      <c r="D235" s="29" t="s">
        <v>4</v>
      </c>
      <c r="E235" s="30">
        <v>51.25</v>
      </c>
      <c r="F235" s="6" t="s">
        <v>5</v>
      </c>
      <c r="G235" s="30">
        <f>E235</f>
        <v>51.25</v>
      </c>
      <c r="H235" s="30">
        <f t="shared" si="32"/>
        <v>0</v>
      </c>
      <c r="I235" s="30"/>
      <c r="J235" s="30"/>
      <c r="K235" s="30"/>
      <c r="L235" s="30">
        <f>G235</f>
        <v>51.25</v>
      </c>
      <c r="M235" s="30" t="s">
        <v>6</v>
      </c>
      <c r="N235" s="8">
        <v>46.585270000000001</v>
      </c>
      <c r="O235" s="31">
        <f t="shared" si="33"/>
        <v>90.898087804878045</v>
      </c>
      <c r="P235" s="8" t="s">
        <v>320</v>
      </c>
    </row>
    <row r="236" spans="1:16" ht="31.5" outlineLevel="2" x14ac:dyDescent="0.25">
      <c r="A236" s="27">
        <f t="shared" si="34"/>
        <v>225</v>
      </c>
      <c r="B236" s="32" t="s">
        <v>175</v>
      </c>
      <c r="C236" s="29"/>
      <c r="D236" s="29" t="s">
        <v>4</v>
      </c>
      <c r="E236" s="30">
        <v>27.975999999999999</v>
      </c>
      <c r="F236" s="6">
        <v>2020</v>
      </c>
      <c r="G236" s="30">
        <f>L236</f>
        <v>84.558000000000007</v>
      </c>
      <c r="H236" s="30">
        <f t="shared" si="32"/>
        <v>0</v>
      </c>
      <c r="I236" s="30"/>
      <c r="J236" s="30"/>
      <c r="K236" s="60"/>
      <c r="L236" s="30">
        <v>84.558000000000007</v>
      </c>
      <c r="M236" s="30" t="s">
        <v>249</v>
      </c>
      <c r="N236" s="8"/>
      <c r="O236" s="31">
        <f t="shared" si="33"/>
        <v>0</v>
      </c>
      <c r="P236" s="8" t="s">
        <v>320</v>
      </c>
    </row>
    <row r="237" spans="1:16" ht="31.5" outlineLevel="2" x14ac:dyDescent="0.25">
      <c r="A237" s="27">
        <f t="shared" si="34"/>
        <v>226</v>
      </c>
      <c r="B237" s="32" t="s">
        <v>176</v>
      </c>
      <c r="C237" s="29"/>
      <c r="D237" s="29" t="s">
        <v>4</v>
      </c>
      <c r="E237" s="30">
        <v>27.975999999999999</v>
      </c>
      <c r="F237" s="6">
        <v>2020</v>
      </c>
      <c r="G237" s="30">
        <f>L237</f>
        <v>104.267</v>
      </c>
      <c r="H237" s="30">
        <f t="shared" si="32"/>
        <v>0</v>
      </c>
      <c r="I237" s="30"/>
      <c r="J237" s="30"/>
      <c r="K237" s="60"/>
      <c r="L237" s="30">
        <v>104.267</v>
      </c>
      <c r="M237" s="30" t="s">
        <v>249</v>
      </c>
      <c r="N237" s="8"/>
      <c r="O237" s="31">
        <f t="shared" si="33"/>
        <v>0</v>
      </c>
      <c r="P237" s="8" t="s">
        <v>320</v>
      </c>
    </row>
    <row r="238" spans="1:16" ht="31.5" outlineLevel="2" x14ac:dyDescent="0.25">
      <c r="A238" s="27">
        <f t="shared" si="34"/>
        <v>227</v>
      </c>
      <c r="B238" s="32" t="s">
        <v>177</v>
      </c>
      <c r="C238" s="29"/>
      <c r="D238" s="29" t="s">
        <v>4</v>
      </c>
      <c r="E238" s="30">
        <v>27.975999999999999</v>
      </c>
      <c r="F238" s="6">
        <v>2020</v>
      </c>
      <c r="G238" s="30">
        <f>L238</f>
        <v>57.238999999999997</v>
      </c>
      <c r="H238" s="30">
        <f t="shared" si="32"/>
        <v>0</v>
      </c>
      <c r="I238" s="30"/>
      <c r="J238" s="30"/>
      <c r="K238" s="60"/>
      <c r="L238" s="30">
        <v>57.238999999999997</v>
      </c>
      <c r="M238" s="30" t="s">
        <v>249</v>
      </c>
      <c r="N238" s="8"/>
      <c r="O238" s="31">
        <f t="shared" si="33"/>
        <v>0</v>
      </c>
      <c r="P238" s="8" t="s">
        <v>320</v>
      </c>
    </row>
    <row r="239" spans="1:16" ht="31.5" outlineLevel="2" x14ac:dyDescent="0.25">
      <c r="A239" s="27">
        <f t="shared" si="34"/>
        <v>228</v>
      </c>
      <c r="B239" s="32" t="s">
        <v>178</v>
      </c>
      <c r="C239" s="29"/>
      <c r="D239" s="29" t="s">
        <v>4</v>
      </c>
      <c r="E239" s="30">
        <v>27.975999999999999</v>
      </c>
      <c r="F239" s="6">
        <v>2020</v>
      </c>
      <c r="G239" s="30">
        <f>L239</f>
        <v>42.148000000000003</v>
      </c>
      <c r="H239" s="30">
        <f t="shared" si="32"/>
        <v>0</v>
      </c>
      <c r="I239" s="30"/>
      <c r="J239" s="30"/>
      <c r="K239" s="60"/>
      <c r="L239" s="30">
        <v>42.148000000000003</v>
      </c>
      <c r="M239" s="30" t="s">
        <v>249</v>
      </c>
      <c r="N239" s="8"/>
      <c r="O239" s="31">
        <f t="shared" si="33"/>
        <v>0</v>
      </c>
      <c r="P239" s="8" t="s">
        <v>320</v>
      </c>
    </row>
    <row r="240" spans="1:16" ht="31.5" outlineLevel="2" x14ac:dyDescent="0.25">
      <c r="A240" s="27">
        <f t="shared" si="34"/>
        <v>229</v>
      </c>
      <c r="B240" s="32" t="s">
        <v>179</v>
      </c>
      <c r="C240" s="29"/>
      <c r="D240" s="29" t="s">
        <v>4</v>
      </c>
      <c r="E240" s="30">
        <v>27.975999999999999</v>
      </c>
      <c r="F240" s="6">
        <v>2020</v>
      </c>
      <c r="G240" s="30">
        <f>L240</f>
        <v>28.62</v>
      </c>
      <c r="H240" s="30">
        <f t="shared" si="32"/>
        <v>0</v>
      </c>
      <c r="I240" s="30"/>
      <c r="J240" s="30"/>
      <c r="K240" s="60"/>
      <c r="L240" s="30">
        <v>28.62</v>
      </c>
      <c r="M240" s="30" t="s">
        <v>249</v>
      </c>
      <c r="N240" s="8"/>
      <c r="O240" s="31">
        <f t="shared" si="33"/>
        <v>0</v>
      </c>
      <c r="P240" s="8" t="s">
        <v>320</v>
      </c>
    </row>
    <row r="241" spans="1:16" ht="31.5" outlineLevel="2" x14ac:dyDescent="0.25">
      <c r="A241" s="27">
        <f t="shared" si="34"/>
        <v>230</v>
      </c>
      <c r="B241" s="32" t="s">
        <v>97</v>
      </c>
      <c r="C241" s="29"/>
      <c r="D241" s="29" t="s">
        <v>4</v>
      </c>
      <c r="E241" s="30">
        <v>20</v>
      </c>
      <c r="F241" s="6" t="s">
        <v>5</v>
      </c>
      <c r="G241" s="30">
        <v>20</v>
      </c>
      <c r="H241" s="30">
        <f>I241+J241</f>
        <v>0</v>
      </c>
      <c r="I241" s="30"/>
      <c r="J241" s="30"/>
      <c r="K241" s="30"/>
      <c r="L241" s="30">
        <v>20</v>
      </c>
      <c r="M241" s="30" t="s">
        <v>6</v>
      </c>
      <c r="N241" s="8"/>
      <c r="O241" s="31">
        <f t="shared" si="33"/>
        <v>0</v>
      </c>
      <c r="P241" s="8" t="s">
        <v>323</v>
      </c>
    </row>
    <row r="242" spans="1:16" s="47" customFormat="1" ht="31.5" outlineLevel="2" x14ac:dyDescent="0.25">
      <c r="A242" s="27">
        <f t="shared" si="34"/>
        <v>231</v>
      </c>
      <c r="B242" s="32" t="s">
        <v>268</v>
      </c>
      <c r="C242" s="39"/>
      <c r="D242" s="29" t="s">
        <v>8</v>
      </c>
      <c r="E242" s="30">
        <v>280.05399999999997</v>
      </c>
      <c r="F242" s="6">
        <v>2020</v>
      </c>
      <c r="G242" s="30">
        <v>280.05399999999997</v>
      </c>
      <c r="H242" s="30">
        <f>I242+J242</f>
        <v>0</v>
      </c>
      <c r="I242" s="30"/>
      <c r="J242" s="30"/>
      <c r="K242" s="30"/>
      <c r="L242" s="30">
        <f>G242</f>
        <v>280.05399999999997</v>
      </c>
      <c r="M242" s="30" t="s">
        <v>6</v>
      </c>
      <c r="N242" s="8">
        <v>262.21897000000001</v>
      </c>
      <c r="O242" s="31">
        <f t="shared" si="33"/>
        <v>93.631574624893787</v>
      </c>
      <c r="P242" s="8" t="s">
        <v>319</v>
      </c>
    </row>
    <row r="243" spans="1:16" ht="31.5" outlineLevel="2" x14ac:dyDescent="0.25">
      <c r="A243" s="27">
        <f t="shared" si="34"/>
        <v>232</v>
      </c>
      <c r="B243" s="32" t="s">
        <v>269</v>
      </c>
      <c r="C243" s="39"/>
      <c r="D243" s="29" t="s">
        <v>8</v>
      </c>
      <c r="E243" s="30">
        <v>292.22899999999998</v>
      </c>
      <c r="F243" s="6">
        <v>2020</v>
      </c>
      <c r="G243" s="30">
        <v>292.22899999999998</v>
      </c>
      <c r="H243" s="30">
        <f>I243+J243</f>
        <v>0</v>
      </c>
      <c r="I243" s="30"/>
      <c r="J243" s="30"/>
      <c r="K243" s="30"/>
      <c r="L243" s="30">
        <f>G243</f>
        <v>292.22899999999998</v>
      </c>
      <c r="M243" s="30" t="s">
        <v>6</v>
      </c>
      <c r="N243" s="8"/>
      <c r="O243" s="31">
        <f t="shared" si="33"/>
        <v>0</v>
      </c>
      <c r="P243" s="8" t="s">
        <v>323</v>
      </c>
    </row>
    <row r="244" spans="1:16" ht="31.5" outlineLevel="2" x14ac:dyDescent="0.25">
      <c r="A244" s="27">
        <f t="shared" si="34"/>
        <v>233</v>
      </c>
      <c r="B244" s="32" t="s">
        <v>270</v>
      </c>
      <c r="C244" s="39"/>
      <c r="D244" s="29" t="s">
        <v>30</v>
      </c>
      <c r="E244" s="30">
        <v>155.67599999999999</v>
      </c>
      <c r="F244" s="6">
        <v>2020</v>
      </c>
      <c r="G244" s="30">
        <v>155.67599999999999</v>
      </c>
      <c r="H244" s="30">
        <f>I244+J244</f>
        <v>0</v>
      </c>
      <c r="I244" s="30"/>
      <c r="J244" s="30"/>
      <c r="K244" s="30"/>
      <c r="L244" s="30">
        <f>G244</f>
        <v>155.67599999999999</v>
      </c>
      <c r="M244" s="30" t="s">
        <v>6</v>
      </c>
      <c r="N244" s="8"/>
      <c r="O244" s="31">
        <f t="shared" si="33"/>
        <v>0</v>
      </c>
      <c r="P244" s="8" t="s">
        <v>323</v>
      </c>
    </row>
    <row r="245" spans="1:16" ht="47.25" outlineLevel="2" x14ac:dyDescent="0.25">
      <c r="A245" s="27">
        <f t="shared" si="34"/>
        <v>234</v>
      </c>
      <c r="B245" s="32" t="s">
        <v>284</v>
      </c>
      <c r="C245" s="39"/>
      <c r="D245" s="29" t="s">
        <v>4</v>
      </c>
      <c r="E245" s="49">
        <v>25.498999999999999</v>
      </c>
      <c r="F245" s="6">
        <v>2020</v>
      </c>
      <c r="G245" s="30">
        <v>280.05399999999997</v>
      </c>
      <c r="H245" s="30">
        <f>I245+J245</f>
        <v>0</v>
      </c>
      <c r="I245" s="30"/>
      <c r="J245" s="30"/>
      <c r="K245" s="30"/>
      <c r="L245" s="49">
        <f t="shared" ref="L245:L250" si="35">E245</f>
        <v>25.498999999999999</v>
      </c>
      <c r="M245" s="30" t="s">
        <v>6</v>
      </c>
      <c r="N245" s="8"/>
      <c r="O245" s="31">
        <f t="shared" si="33"/>
        <v>0</v>
      </c>
      <c r="P245" s="8" t="s">
        <v>320</v>
      </c>
    </row>
    <row r="246" spans="1:16" ht="47.25" outlineLevel="2" x14ac:dyDescent="0.25">
      <c r="A246" s="27">
        <f t="shared" si="34"/>
        <v>235</v>
      </c>
      <c r="B246" s="32" t="s">
        <v>285</v>
      </c>
      <c r="C246" s="39"/>
      <c r="D246" s="29" t="s">
        <v>4</v>
      </c>
      <c r="E246" s="49">
        <v>171.24664999999999</v>
      </c>
      <c r="F246" s="6">
        <v>2020</v>
      </c>
      <c r="G246" s="30">
        <f>L246</f>
        <v>171.24664999999999</v>
      </c>
      <c r="H246" s="30"/>
      <c r="I246" s="30"/>
      <c r="J246" s="30"/>
      <c r="K246" s="30"/>
      <c r="L246" s="49">
        <f t="shared" si="35"/>
        <v>171.24664999999999</v>
      </c>
      <c r="M246" s="30"/>
      <c r="N246" s="8"/>
      <c r="O246" s="31">
        <f t="shared" si="33"/>
        <v>0</v>
      </c>
      <c r="P246" s="8" t="s">
        <v>323</v>
      </c>
    </row>
    <row r="247" spans="1:16" ht="47.25" outlineLevel="2" x14ac:dyDescent="0.25">
      <c r="A247" s="27">
        <f t="shared" si="34"/>
        <v>236</v>
      </c>
      <c r="B247" s="32" t="s">
        <v>286</v>
      </c>
      <c r="C247" s="39"/>
      <c r="D247" s="29" t="s">
        <v>4</v>
      </c>
      <c r="E247" s="49">
        <v>199.86412999999999</v>
      </c>
      <c r="F247" s="6">
        <v>2020</v>
      </c>
      <c r="G247" s="49">
        <f>L247</f>
        <v>199.86412999999999</v>
      </c>
      <c r="H247" s="30"/>
      <c r="I247" s="30"/>
      <c r="J247" s="30"/>
      <c r="K247" s="30"/>
      <c r="L247" s="49">
        <f t="shared" si="35"/>
        <v>199.86412999999999</v>
      </c>
      <c r="M247" s="30"/>
      <c r="N247" s="8"/>
      <c r="O247" s="31">
        <f t="shared" si="33"/>
        <v>0</v>
      </c>
      <c r="P247" s="8" t="s">
        <v>319</v>
      </c>
    </row>
    <row r="248" spans="1:16" s="26" customFormat="1" ht="47.25" outlineLevel="2" x14ac:dyDescent="0.25">
      <c r="A248" s="27">
        <f t="shared" si="34"/>
        <v>237</v>
      </c>
      <c r="B248" s="32" t="s">
        <v>287</v>
      </c>
      <c r="C248" s="39"/>
      <c r="D248" s="29" t="s">
        <v>4</v>
      </c>
      <c r="E248" s="49">
        <v>299.548</v>
      </c>
      <c r="F248" s="6">
        <v>2020</v>
      </c>
      <c r="G248" s="49">
        <f>E248</f>
        <v>299.548</v>
      </c>
      <c r="H248" s="30"/>
      <c r="I248" s="30"/>
      <c r="J248" s="30"/>
      <c r="K248" s="30"/>
      <c r="L248" s="49">
        <f t="shared" si="35"/>
        <v>299.548</v>
      </c>
      <c r="M248" s="30"/>
      <c r="N248" s="8">
        <v>296.59672</v>
      </c>
      <c r="O248" s="31">
        <f t="shared" si="33"/>
        <v>99.014755565051345</v>
      </c>
      <c r="P248" s="8" t="s">
        <v>320</v>
      </c>
    </row>
    <row r="249" spans="1:16" s="26" customFormat="1" ht="47.25" outlineLevel="2" x14ac:dyDescent="0.25">
      <c r="A249" s="27">
        <f t="shared" si="34"/>
        <v>238</v>
      </c>
      <c r="B249" s="32" t="s">
        <v>288</v>
      </c>
      <c r="C249" s="39"/>
      <c r="D249" s="29" t="s">
        <v>4</v>
      </c>
      <c r="E249" s="49">
        <v>269.87200000000001</v>
      </c>
      <c r="F249" s="6">
        <v>2020</v>
      </c>
      <c r="G249" s="49">
        <f>E249</f>
        <v>269.87200000000001</v>
      </c>
      <c r="H249" s="30"/>
      <c r="I249" s="30"/>
      <c r="J249" s="30"/>
      <c r="K249" s="30"/>
      <c r="L249" s="49">
        <f t="shared" si="35"/>
        <v>269.87200000000001</v>
      </c>
      <c r="M249" s="30"/>
      <c r="N249" s="8">
        <v>266.51127000000002</v>
      </c>
      <c r="O249" s="31">
        <f t="shared" si="33"/>
        <v>98.754694818284221</v>
      </c>
      <c r="P249" s="8" t="s">
        <v>320</v>
      </c>
    </row>
    <row r="250" spans="1:16" ht="47.25" outlineLevel="2" x14ac:dyDescent="0.25">
      <c r="A250" s="27">
        <f t="shared" si="34"/>
        <v>239</v>
      </c>
      <c r="B250" s="32" t="s">
        <v>289</v>
      </c>
      <c r="C250" s="39"/>
      <c r="D250" s="29" t="s">
        <v>4</v>
      </c>
      <c r="E250" s="49">
        <v>218.37799999999999</v>
      </c>
      <c r="F250" s="6">
        <v>2020</v>
      </c>
      <c r="G250" s="49">
        <f>E250</f>
        <v>218.37799999999999</v>
      </c>
      <c r="H250" s="30"/>
      <c r="I250" s="30"/>
      <c r="J250" s="30"/>
      <c r="K250" s="30"/>
      <c r="L250" s="49">
        <f t="shared" si="35"/>
        <v>218.37799999999999</v>
      </c>
      <c r="M250" s="30"/>
      <c r="N250" s="8"/>
      <c r="O250" s="31">
        <f t="shared" si="33"/>
        <v>0</v>
      </c>
      <c r="P250" s="8" t="s">
        <v>323</v>
      </c>
    </row>
    <row r="251" spans="1:16" ht="28.5" customHeight="1" x14ac:dyDescent="0.25">
      <c r="A251" s="90" t="s">
        <v>116</v>
      </c>
      <c r="B251" s="91"/>
      <c r="C251" s="66"/>
      <c r="D251" s="66"/>
      <c r="E251" s="67"/>
      <c r="F251" s="68"/>
      <c r="G251" s="67"/>
      <c r="H251" s="67"/>
      <c r="I251" s="67"/>
      <c r="J251" s="67"/>
      <c r="K251" s="67"/>
      <c r="L251" s="67"/>
      <c r="M251" s="30"/>
      <c r="N251" s="8"/>
      <c r="O251" s="31"/>
      <c r="P251" s="8"/>
    </row>
    <row r="252" spans="1:16" s="75" customFormat="1" ht="28.5" customHeight="1" outlineLevel="1" x14ac:dyDescent="0.25">
      <c r="A252" s="69"/>
      <c r="B252" s="69" t="s">
        <v>117</v>
      </c>
      <c r="C252" s="70"/>
      <c r="D252" s="70"/>
      <c r="E252" s="71"/>
      <c r="F252" s="72"/>
      <c r="G252" s="71"/>
      <c r="H252" s="71"/>
      <c r="I252" s="71"/>
      <c r="J252" s="71"/>
      <c r="K252" s="71"/>
      <c r="L252" s="71"/>
      <c r="M252" s="73"/>
      <c r="N252" s="74"/>
      <c r="O252" s="87"/>
      <c r="P252" s="74"/>
    </row>
    <row r="253" spans="1:16" ht="28.5" customHeight="1" outlineLevel="2" x14ac:dyDescent="0.25">
      <c r="A253" s="27">
        <f>A250+1</f>
        <v>240</v>
      </c>
      <c r="B253" s="32" t="s">
        <v>163</v>
      </c>
      <c r="C253" s="29"/>
      <c r="D253" s="29" t="s">
        <v>4</v>
      </c>
      <c r="E253" s="30">
        <v>48168.017999999996</v>
      </c>
      <c r="F253" s="33" t="s">
        <v>5</v>
      </c>
      <c r="G253" s="30">
        <f>H253+L253</f>
        <v>48168.017999999996</v>
      </c>
      <c r="H253" s="30">
        <f>I253+J253</f>
        <v>43351.216199999995</v>
      </c>
      <c r="I253" s="30"/>
      <c r="J253" s="30">
        <f>E253-L253</f>
        <v>43351.216199999995</v>
      </c>
      <c r="K253" s="30"/>
      <c r="L253" s="30">
        <f>E253*0.1</f>
        <v>4816.8018000000002</v>
      </c>
      <c r="M253" s="30" t="s">
        <v>6</v>
      </c>
      <c r="N253" s="8">
        <v>22000</v>
      </c>
      <c r="O253" s="31">
        <f t="shared" si="33"/>
        <v>45.673459098939887</v>
      </c>
      <c r="P253" s="8" t="s">
        <v>319</v>
      </c>
    </row>
    <row r="254" spans="1:16" ht="47.25" outlineLevel="2" x14ac:dyDescent="0.25">
      <c r="A254" s="27">
        <f>A253+1</f>
        <v>241</v>
      </c>
      <c r="B254" s="32" t="s">
        <v>118</v>
      </c>
      <c r="C254" s="29"/>
      <c r="D254" s="29" t="s">
        <v>4</v>
      </c>
      <c r="E254" s="30">
        <v>44913.764000000003</v>
      </c>
      <c r="F254" s="33">
        <v>2020</v>
      </c>
      <c r="G254" s="30">
        <f>H254+L254</f>
        <v>44913.764000000003</v>
      </c>
      <c r="H254" s="30">
        <f>I254+J254</f>
        <v>41261.984000000004</v>
      </c>
      <c r="I254" s="30">
        <f>E254-L254</f>
        <v>41261.984000000004</v>
      </c>
      <c r="J254" s="30"/>
      <c r="K254" s="30"/>
      <c r="L254" s="30">
        <v>3651.78</v>
      </c>
      <c r="M254" s="30" t="s">
        <v>6</v>
      </c>
      <c r="N254" s="8">
        <v>40000</v>
      </c>
      <c r="O254" s="31">
        <f t="shared" si="33"/>
        <v>89.059558668919394</v>
      </c>
      <c r="P254" s="8" t="s">
        <v>319</v>
      </c>
    </row>
    <row r="255" spans="1:16" s="26" customFormat="1" ht="47.25" outlineLevel="2" x14ac:dyDescent="0.25">
      <c r="A255" s="27">
        <f>A254+1</f>
        <v>242</v>
      </c>
      <c r="B255" s="32" t="s">
        <v>119</v>
      </c>
      <c r="C255" s="29"/>
      <c r="D255" s="29" t="s">
        <v>4</v>
      </c>
      <c r="E255" s="30">
        <v>35</v>
      </c>
      <c r="F255" s="33">
        <v>2020</v>
      </c>
      <c r="G255" s="30">
        <v>35</v>
      </c>
      <c r="H255" s="30">
        <f t="shared" ref="H255:H287" si="36">I255+J255</f>
        <v>0</v>
      </c>
      <c r="I255" s="30"/>
      <c r="J255" s="30"/>
      <c r="K255" s="30"/>
      <c r="L255" s="30">
        <v>35</v>
      </c>
      <c r="M255" s="30" t="s">
        <v>249</v>
      </c>
      <c r="N255" s="8">
        <v>35</v>
      </c>
      <c r="O255" s="31">
        <f t="shared" si="33"/>
        <v>100</v>
      </c>
      <c r="P255" s="8" t="s">
        <v>320</v>
      </c>
    </row>
    <row r="256" spans="1:16" ht="63" outlineLevel="2" x14ac:dyDescent="0.25">
      <c r="A256" s="27">
        <f t="shared" ref="A256:A287" si="37">A255+1</f>
        <v>243</v>
      </c>
      <c r="B256" s="32" t="s">
        <v>120</v>
      </c>
      <c r="C256" s="29"/>
      <c r="D256" s="29" t="s">
        <v>4</v>
      </c>
      <c r="E256" s="30">
        <v>13863.268</v>
      </c>
      <c r="F256" s="33">
        <v>2020</v>
      </c>
      <c r="G256" s="30">
        <v>13863.268</v>
      </c>
      <c r="H256" s="30">
        <f t="shared" si="36"/>
        <v>0</v>
      </c>
      <c r="I256" s="30"/>
      <c r="J256" s="30"/>
      <c r="K256" s="30"/>
      <c r="L256" s="30">
        <v>2310.5450000000001</v>
      </c>
      <c r="M256" s="30">
        <v>11552.723</v>
      </c>
      <c r="N256" s="8"/>
      <c r="O256" s="31">
        <f t="shared" si="33"/>
        <v>0</v>
      </c>
      <c r="P256" s="8" t="s">
        <v>323</v>
      </c>
    </row>
    <row r="257" spans="1:16" ht="63" outlineLevel="2" x14ac:dyDescent="0.25">
      <c r="A257" s="27">
        <f t="shared" si="37"/>
        <v>244</v>
      </c>
      <c r="B257" s="32" t="s">
        <v>121</v>
      </c>
      <c r="C257" s="29"/>
      <c r="D257" s="29" t="s">
        <v>4</v>
      </c>
      <c r="E257" s="30">
        <v>8661.9789999999994</v>
      </c>
      <c r="F257" s="33">
        <v>2020</v>
      </c>
      <c r="G257" s="30">
        <v>8661.9789999999994</v>
      </c>
      <c r="H257" s="30">
        <f t="shared" si="36"/>
        <v>0</v>
      </c>
      <c r="I257" s="30"/>
      <c r="J257" s="30"/>
      <c r="K257" s="30"/>
      <c r="L257" s="30">
        <v>1443.663</v>
      </c>
      <c r="M257" s="30">
        <v>7218.3159999999998</v>
      </c>
      <c r="N257" s="8"/>
      <c r="O257" s="31">
        <f t="shared" si="33"/>
        <v>0</v>
      </c>
      <c r="P257" s="8" t="s">
        <v>323</v>
      </c>
    </row>
    <row r="258" spans="1:16" ht="31.5" outlineLevel="2" x14ac:dyDescent="0.25">
      <c r="A258" s="27">
        <f t="shared" si="37"/>
        <v>245</v>
      </c>
      <c r="B258" s="32" t="s">
        <v>122</v>
      </c>
      <c r="C258" s="39"/>
      <c r="D258" s="29" t="s">
        <v>4</v>
      </c>
      <c r="E258" s="30">
        <v>1500</v>
      </c>
      <c r="F258" s="33" t="s">
        <v>5</v>
      </c>
      <c r="G258" s="30">
        <v>1500</v>
      </c>
      <c r="H258" s="30">
        <f t="shared" si="36"/>
        <v>0</v>
      </c>
      <c r="I258" s="30"/>
      <c r="J258" s="30"/>
      <c r="K258" s="30">
        <v>750</v>
      </c>
      <c r="L258" s="30">
        <v>750</v>
      </c>
      <c r="M258" s="30" t="s">
        <v>6</v>
      </c>
      <c r="N258" s="8"/>
      <c r="O258" s="31">
        <f t="shared" si="33"/>
        <v>0</v>
      </c>
      <c r="P258" s="8" t="s">
        <v>323</v>
      </c>
    </row>
    <row r="259" spans="1:16" ht="31.5" outlineLevel="2" x14ac:dyDescent="0.25">
      <c r="A259" s="27">
        <f t="shared" si="37"/>
        <v>246</v>
      </c>
      <c r="B259" s="32" t="s">
        <v>123</v>
      </c>
      <c r="C259" s="39"/>
      <c r="D259" s="29" t="s">
        <v>4</v>
      </c>
      <c r="E259" s="30">
        <v>1500</v>
      </c>
      <c r="F259" s="33" t="s">
        <v>5</v>
      </c>
      <c r="G259" s="30">
        <v>1500</v>
      </c>
      <c r="H259" s="30">
        <f t="shared" si="36"/>
        <v>0</v>
      </c>
      <c r="I259" s="30"/>
      <c r="J259" s="30"/>
      <c r="K259" s="30">
        <v>750</v>
      </c>
      <c r="L259" s="30">
        <v>750</v>
      </c>
      <c r="M259" s="30" t="s">
        <v>6</v>
      </c>
      <c r="N259" s="8">
        <v>1500</v>
      </c>
      <c r="O259" s="31">
        <f t="shared" si="33"/>
        <v>100</v>
      </c>
      <c r="P259" s="8" t="s">
        <v>320</v>
      </c>
    </row>
    <row r="260" spans="1:16" ht="31.5" outlineLevel="2" x14ac:dyDescent="0.25">
      <c r="A260" s="27">
        <f t="shared" si="37"/>
        <v>247</v>
      </c>
      <c r="B260" s="32" t="s">
        <v>124</v>
      </c>
      <c r="C260" s="39"/>
      <c r="D260" s="29" t="s">
        <v>4</v>
      </c>
      <c r="E260" s="30">
        <v>1500</v>
      </c>
      <c r="F260" s="33" t="s">
        <v>5</v>
      </c>
      <c r="G260" s="30">
        <v>1500</v>
      </c>
      <c r="H260" s="30">
        <f t="shared" si="36"/>
        <v>0</v>
      </c>
      <c r="I260" s="30"/>
      <c r="J260" s="30"/>
      <c r="K260" s="30">
        <v>750</v>
      </c>
      <c r="L260" s="30">
        <v>750</v>
      </c>
      <c r="M260" s="30" t="s">
        <v>6</v>
      </c>
      <c r="N260" s="8"/>
      <c r="O260" s="31">
        <f t="shared" si="33"/>
        <v>0</v>
      </c>
      <c r="P260" s="8" t="s">
        <v>323</v>
      </c>
    </row>
    <row r="261" spans="1:16" ht="31.5" outlineLevel="2" x14ac:dyDescent="0.25">
      <c r="A261" s="27">
        <f t="shared" si="37"/>
        <v>248</v>
      </c>
      <c r="B261" s="32" t="s">
        <v>125</v>
      </c>
      <c r="C261" s="39"/>
      <c r="D261" s="29" t="s">
        <v>4</v>
      </c>
      <c r="E261" s="30">
        <v>1500</v>
      </c>
      <c r="F261" s="33" t="s">
        <v>5</v>
      </c>
      <c r="G261" s="30">
        <v>1500</v>
      </c>
      <c r="H261" s="30">
        <f t="shared" si="36"/>
        <v>0</v>
      </c>
      <c r="I261" s="30"/>
      <c r="J261" s="30"/>
      <c r="K261" s="30">
        <v>750</v>
      </c>
      <c r="L261" s="30">
        <v>750</v>
      </c>
      <c r="M261" s="30" t="s">
        <v>6</v>
      </c>
      <c r="N261" s="8"/>
      <c r="O261" s="31">
        <f t="shared" si="33"/>
        <v>0</v>
      </c>
      <c r="P261" s="8" t="s">
        <v>323</v>
      </c>
    </row>
    <row r="262" spans="1:16" ht="31.5" outlineLevel="2" x14ac:dyDescent="0.25">
      <c r="A262" s="27">
        <f t="shared" si="37"/>
        <v>249</v>
      </c>
      <c r="B262" s="32" t="s">
        <v>126</v>
      </c>
      <c r="C262" s="39"/>
      <c r="D262" s="29" t="s">
        <v>4</v>
      </c>
      <c r="E262" s="30">
        <v>1500</v>
      </c>
      <c r="F262" s="33" t="s">
        <v>5</v>
      </c>
      <c r="G262" s="30">
        <v>1500</v>
      </c>
      <c r="H262" s="30">
        <f t="shared" si="36"/>
        <v>0</v>
      </c>
      <c r="I262" s="30"/>
      <c r="J262" s="30"/>
      <c r="K262" s="30">
        <v>750</v>
      </c>
      <c r="L262" s="30">
        <v>750</v>
      </c>
      <c r="M262" s="30" t="s">
        <v>6</v>
      </c>
      <c r="N262" s="8"/>
      <c r="O262" s="31">
        <f t="shared" si="33"/>
        <v>0</v>
      </c>
      <c r="P262" s="8" t="s">
        <v>323</v>
      </c>
    </row>
    <row r="263" spans="1:16" ht="31.5" outlineLevel="2" x14ac:dyDescent="0.25">
      <c r="A263" s="27">
        <f t="shared" si="37"/>
        <v>250</v>
      </c>
      <c r="B263" s="32" t="s">
        <v>127</v>
      </c>
      <c r="C263" s="39"/>
      <c r="D263" s="29" t="s">
        <v>4</v>
      </c>
      <c r="E263" s="30">
        <v>1500</v>
      </c>
      <c r="F263" s="33" t="s">
        <v>5</v>
      </c>
      <c r="G263" s="30">
        <v>1500</v>
      </c>
      <c r="H263" s="30">
        <f t="shared" si="36"/>
        <v>0</v>
      </c>
      <c r="I263" s="30"/>
      <c r="J263" s="30"/>
      <c r="K263" s="30">
        <v>750</v>
      </c>
      <c r="L263" s="30">
        <v>750</v>
      </c>
      <c r="M263" s="30" t="s">
        <v>6</v>
      </c>
      <c r="N263" s="8"/>
      <c r="O263" s="31">
        <f t="shared" si="33"/>
        <v>0</v>
      </c>
      <c r="P263" s="8" t="s">
        <v>323</v>
      </c>
    </row>
    <row r="264" spans="1:16" ht="47.25" outlineLevel="2" x14ac:dyDescent="0.25">
      <c r="A264" s="27">
        <f t="shared" si="37"/>
        <v>251</v>
      </c>
      <c r="B264" s="32" t="s">
        <v>128</v>
      </c>
      <c r="C264" s="29"/>
      <c r="D264" s="29" t="s">
        <v>4</v>
      </c>
      <c r="E264" s="30">
        <v>30</v>
      </c>
      <c r="F264" s="33">
        <v>2020</v>
      </c>
      <c r="G264" s="30">
        <v>30</v>
      </c>
      <c r="H264" s="30">
        <f t="shared" si="36"/>
        <v>0</v>
      </c>
      <c r="I264" s="30"/>
      <c r="J264" s="30"/>
      <c r="K264" s="30"/>
      <c r="L264" s="30">
        <v>30</v>
      </c>
      <c r="M264" s="30" t="s">
        <v>249</v>
      </c>
      <c r="N264" s="8">
        <v>30</v>
      </c>
      <c r="O264" s="31">
        <f t="shared" si="33"/>
        <v>100</v>
      </c>
      <c r="P264" s="8" t="s">
        <v>320</v>
      </c>
    </row>
    <row r="265" spans="1:16" s="26" customFormat="1" ht="31.5" outlineLevel="2" x14ac:dyDescent="0.25">
      <c r="A265" s="27">
        <f t="shared" si="37"/>
        <v>252</v>
      </c>
      <c r="B265" s="32" t="s">
        <v>129</v>
      </c>
      <c r="C265" s="29"/>
      <c r="D265" s="29" t="s">
        <v>4</v>
      </c>
      <c r="E265" s="30">
        <v>59.972000000000001</v>
      </c>
      <c r="F265" s="33">
        <v>2020</v>
      </c>
      <c r="G265" s="30">
        <v>59.972000000000001</v>
      </c>
      <c r="H265" s="30">
        <f t="shared" si="36"/>
        <v>0</v>
      </c>
      <c r="I265" s="30"/>
      <c r="J265" s="30"/>
      <c r="K265" s="30"/>
      <c r="L265" s="30">
        <v>59.972000000000001</v>
      </c>
      <c r="M265" s="30" t="s">
        <v>249</v>
      </c>
      <c r="N265" s="8">
        <v>56.388260000000002</v>
      </c>
      <c r="O265" s="31">
        <f t="shared" si="33"/>
        <v>94.024311345294478</v>
      </c>
      <c r="P265" s="8" t="s">
        <v>320</v>
      </c>
    </row>
    <row r="266" spans="1:16" ht="47.25" outlineLevel="2" x14ac:dyDescent="0.25">
      <c r="A266" s="27">
        <f t="shared" si="37"/>
        <v>253</v>
      </c>
      <c r="B266" s="32" t="s">
        <v>130</v>
      </c>
      <c r="C266" s="39"/>
      <c r="D266" s="29" t="s">
        <v>4</v>
      </c>
      <c r="E266" s="30">
        <v>1500</v>
      </c>
      <c r="F266" s="33" t="s">
        <v>5</v>
      </c>
      <c r="G266" s="30">
        <v>1500</v>
      </c>
      <c r="H266" s="30">
        <f t="shared" si="36"/>
        <v>0</v>
      </c>
      <c r="I266" s="30"/>
      <c r="J266" s="30"/>
      <c r="K266" s="30">
        <v>750</v>
      </c>
      <c r="L266" s="30">
        <v>750</v>
      </c>
      <c r="M266" s="30" t="s">
        <v>6</v>
      </c>
      <c r="N266" s="8"/>
      <c r="O266" s="31">
        <f t="shared" si="33"/>
        <v>0</v>
      </c>
      <c r="P266" s="8" t="s">
        <v>323</v>
      </c>
    </row>
    <row r="267" spans="1:16" ht="47.25" outlineLevel="2" x14ac:dyDescent="0.25">
      <c r="A267" s="27">
        <f t="shared" si="37"/>
        <v>254</v>
      </c>
      <c r="B267" s="32" t="s">
        <v>131</v>
      </c>
      <c r="C267" s="29"/>
      <c r="D267" s="29" t="s">
        <v>4</v>
      </c>
      <c r="E267" s="30">
        <v>40</v>
      </c>
      <c r="F267" s="33">
        <v>2020</v>
      </c>
      <c r="G267" s="30">
        <v>40</v>
      </c>
      <c r="H267" s="30">
        <f t="shared" si="36"/>
        <v>0</v>
      </c>
      <c r="I267" s="30"/>
      <c r="J267" s="30"/>
      <c r="K267" s="30"/>
      <c r="L267" s="30">
        <v>40</v>
      </c>
      <c r="M267" s="30" t="s">
        <v>249</v>
      </c>
      <c r="N267" s="8">
        <v>40</v>
      </c>
      <c r="O267" s="31">
        <f t="shared" si="33"/>
        <v>100</v>
      </c>
      <c r="P267" s="8" t="s">
        <v>320</v>
      </c>
    </row>
    <row r="268" spans="1:16" ht="47.25" outlineLevel="2" x14ac:dyDescent="0.25">
      <c r="A268" s="27">
        <f t="shared" si="37"/>
        <v>255</v>
      </c>
      <c r="B268" s="32" t="s">
        <v>132</v>
      </c>
      <c r="C268" s="39"/>
      <c r="D268" s="29" t="s">
        <v>4</v>
      </c>
      <c r="E268" s="30">
        <v>1500</v>
      </c>
      <c r="F268" s="33" t="s">
        <v>5</v>
      </c>
      <c r="G268" s="30">
        <v>1500</v>
      </c>
      <c r="H268" s="30">
        <f t="shared" si="36"/>
        <v>0</v>
      </c>
      <c r="I268" s="30"/>
      <c r="J268" s="30"/>
      <c r="K268" s="30">
        <v>750</v>
      </c>
      <c r="L268" s="30">
        <v>750</v>
      </c>
      <c r="M268" s="30" t="s">
        <v>6</v>
      </c>
      <c r="N268" s="8"/>
      <c r="O268" s="31">
        <f t="shared" ref="O268:O312" si="38">N268/E268*100</f>
        <v>0</v>
      </c>
      <c r="P268" s="8" t="s">
        <v>323</v>
      </c>
    </row>
    <row r="269" spans="1:16" ht="31.5" outlineLevel="2" x14ac:dyDescent="0.25">
      <c r="A269" s="27">
        <f t="shared" si="37"/>
        <v>256</v>
      </c>
      <c r="B269" s="32" t="s">
        <v>133</v>
      </c>
      <c r="C269" s="39"/>
      <c r="D269" s="29" t="s">
        <v>4</v>
      </c>
      <c r="E269" s="30">
        <v>1500</v>
      </c>
      <c r="F269" s="33" t="s">
        <v>5</v>
      </c>
      <c r="G269" s="30">
        <v>1500</v>
      </c>
      <c r="H269" s="30">
        <f t="shared" si="36"/>
        <v>0</v>
      </c>
      <c r="I269" s="30"/>
      <c r="J269" s="30"/>
      <c r="K269" s="30">
        <v>750</v>
      </c>
      <c r="L269" s="30">
        <v>750</v>
      </c>
      <c r="M269" s="30" t="s">
        <v>6</v>
      </c>
      <c r="N269" s="8">
        <v>1500</v>
      </c>
      <c r="O269" s="31">
        <f t="shared" si="38"/>
        <v>100</v>
      </c>
      <c r="P269" s="8" t="s">
        <v>320</v>
      </c>
    </row>
    <row r="270" spans="1:16" ht="31.5" outlineLevel="2" x14ac:dyDescent="0.25">
      <c r="A270" s="27">
        <f t="shared" si="37"/>
        <v>257</v>
      </c>
      <c r="B270" s="32" t="s">
        <v>134</v>
      </c>
      <c r="C270" s="39"/>
      <c r="D270" s="29" t="s">
        <v>8</v>
      </c>
      <c r="E270" s="30">
        <v>1500</v>
      </c>
      <c r="F270" s="33" t="s">
        <v>5</v>
      </c>
      <c r="G270" s="30">
        <v>1500</v>
      </c>
      <c r="H270" s="30">
        <f t="shared" si="36"/>
        <v>0</v>
      </c>
      <c r="I270" s="30"/>
      <c r="J270" s="30"/>
      <c r="K270" s="30">
        <v>750</v>
      </c>
      <c r="L270" s="30">
        <v>750</v>
      </c>
      <c r="M270" s="30" t="s">
        <v>6</v>
      </c>
      <c r="N270" s="8"/>
      <c r="O270" s="31">
        <f t="shared" si="38"/>
        <v>0</v>
      </c>
      <c r="P270" s="8" t="s">
        <v>323</v>
      </c>
    </row>
    <row r="271" spans="1:16" ht="47.25" outlineLevel="2" x14ac:dyDescent="0.25">
      <c r="A271" s="27">
        <f t="shared" si="37"/>
        <v>258</v>
      </c>
      <c r="B271" s="32" t="s">
        <v>135</v>
      </c>
      <c r="C271" s="29"/>
      <c r="D271" s="29" t="s">
        <v>8</v>
      </c>
      <c r="E271" s="30">
        <v>35</v>
      </c>
      <c r="F271" s="33">
        <v>2020</v>
      </c>
      <c r="G271" s="30">
        <v>35</v>
      </c>
      <c r="H271" s="30">
        <f t="shared" si="36"/>
        <v>0</v>
      </c>
      <c r="I271" s="30"/>
      <c r="J271" s="30"/>
      <c r="K271" s="30"/>
      <c r="L271" s="30">
        <v>35</v>
      </c>
      <c r="M271" s="30" t="s">
        <v>249</v>
      </c>
      <c r="N271" s="8">
        <v>35</v>
      </c>
      <c r="O271" s="31">
        <f t="shared" si="38"/>
        <v>100</v>
      </c>
      <c r="P271" s="8" t="s">
        <v>320</v>
      </c>
    </row>
    <row r="272" spans="1:16" ht="31.5" outlineLevel="2" x14ac:dyDescent="0.25">
      <c r="A272" s="27">
        <f t="shared" si="37"/>
        <v>259</v>
      </c>
      <c r="B272" s="32" t="s">
        <v>136</v>
      </c>
      <c r="C272" s="39"/>
      <c r="D272" s="29" t="s">
        <v>8</v>
      </c>
      <c r="E272" s="30">
        <v>1500</v>
      </c>
      <c r="F272" s="33" t="s">
        <v>5</v>
      </c>
      <c r="G272" s="30">
        <v>1500</v>
      </c>
      <c r="H272" s="30">
        <f t="shared" si="36"/>
        <v>0</v>
      </c>
      <c r="I272" s="30"/>
      <c r="J272" s="30"/>
      <c r="K272" s="30">
        <v>750</v>
      </c>
      <c r="L272" s="30">
        <v>750</v>
      </c>
      <c r="M272" s="30" t="s">
        <v>6</v>
      </c>
      <c r="N272" s="8"/>
      <c r="O272" s="31">
        <f t="shared" si="38"/>
        <v>0</v>
      </c>
      <c r="P272" s="8" t="s">
        <v>323</v>
      </c>
    </row>
    <row r="273" spans="1:16" ht="31.5" outlineLevel="2" x14ac:dyDescent="0.25">
      <c r="A273" s="27">
        <f t="shared" si="37"/>
        <v>260</v>
      </c>
      <c r="B273" s="32" t="s">
        <v>137</v>
      </c>
      <c r="C273" s="39"/>
      <c r="D273" s="29" t="s">
        <v>30</v>
      </c>
      <c r="E273" s="30">
        <v>1500</v>
      </c>
      <c r="F273" s="33" t="s">
        <v>5</v>
      </c>
      <c r="G273" s="30">
        <v>1500</v>
      </c>
      <c r="H273" s="30">
        <f t="shared" si="36"/>
        <v>0</v>
      </c>
      <c r="I273" s="30"/>
      <c r="J273" s="30"/>
      <c r="K273" s="30">
        <v>750</v>
      </c>
      <c r="L273" s="30">
        <v>750</v>
      </c>
      <c r="M273" s="30" t="s">
        <v>6</v>
      </c>
      <c r="N273" s="8"/>
      <c r="O273" s="31">
        <f t="shared" si="38"/>
        <v>0</v>
      </c>
      <c r="P273" s="8" t="s">
        <v>323</v>
      </c>
    </row>
    <row r="274" spans="1:16" ht="31.5" outlineLevel="2" x14ac:dyDescent="0.25">
      <c r="A274" s="27">
        <f t="shared" si="37"/>
        <v>261</v>
      </c>
      <c r="B274" s="32" t="s">
        <v>138</v>
      </c>
      <c r="C274" s="39"/>
      <c r="D274" s="29" t="s">
        <v>30</v>
      </c>
      <c r="E274" s="30">
        <v>1500</v>
      </c>
      <c r="F274" s="33" t="s">
        <v>5</v>
      </c>
      <c r="G274" s="30">
        <v>1500</v>
      </c>
      <c r="H274" s="30">
        <f t="shared" si="36"/>
        <v>0</v>
      </c>
      <c r="I274" s="30"/>
      <c r="J274" s="30"/>
      <c r="K274" s="30">
        <v>750</v>
      </c>
      <c r="L274" s="30">
        <v>750</v>
      </c>
      <c r="M274" s="30" t="s">
        <v>6</v>
      </c>
      <c r="N274" s="8"/>
      <c r="O274" s="31">
        <f t="shared" si="38"/>
        <v>0</v>
      </c>
      <c r="P274" s="8" t="s">
        <v>323</v>
      </c>
    </row>
    <row r="275" spans="1:16" ht="31.5" outlineLevel="2" x14ac:dyDescent="0.25">
      <c r="A275" s="27">
        <f t="shared" si="37"/>
        <v>262</v>
      </c>
      <c r="B275" s="32" t="s">
        <v>139</v>
      </c>
      <c r="C275" s="39"/>
      <c r="D275" s="29" t="s">
        <v>10</v>
      </c>
      <c r="E275" s="30">
        <v>1500</v>
      </c>
      <c r="F275" s="33" t="s">
        <v>5</v>
      </c>
      <c r="G275" s="30">
        <v>1500</v>
      </c>
      <c r="H275" s="30">
        <f t="shared" si="36"/>
        <v>0</v>
      </c>
      <c r="I275" s="30"/>
      <c r="J275" s="30"/>
      <c r="K275" s="30">
        <v>750</v>
      </c>
      <c r="L275" s="30">
        <v>750</v>
      </c>
      <c r="M275" s="30" t="s">
        <v>6</v>
      </c>
      <c r="N275" s="8">
        <v>1500</v>
      </c>
      <c r="O275" s="31">
        <f t="shared" si="38"/>
        <v>100</v>
      </c>
      <c r="P275" s="8" t="s">
        <v>320</v>
      </c>
    </row>
    <row r="276" spans="1:16" ht="31.5" outlineLevel="2" x14ac:dyDescent="0.25">
      <c r="A276" s="27">
        <f t="shared" si="37"/>
        <v>263</v>
      </c>
      <c r="B276" s="32" t="s">
        <v>140</v>
      </c>
      <c r="C276" s="39"/>
      <c r="D276" s="29" t="s">
        <v>10</v>
      </c>
      <c r="E276" s="30">
        <v>1500</v>
      </c>
      <c r="F276" s="33" t="s">
        <v>5</v>
      </c>
      <c r="G276" s="30">
        <v>1500</v>
      </c>
      <c r="H276" s="30">
        <f t="shared" si="36"/>
        <v>0</v>
      </c>
      <c r="I276" s="30"/>
      <c r="J276" s="30"/>
      <c r="K276" s="30">
        <v>750</v>
      </c>
      <c r="L276" s="30">
        <v>750</v>
      </c>
      <c r="M276" s="30" t="s">
        <v>6</v>
      </c>
      <c r="N276" s="8"/>
      <c r="O276" s="31">
        <f t="shared" si="38"/>
        <v>0</v>
      </c>
      <c r="P276" s="8" t="s">
        <v>323</v>
      </c>
    </row>
    <row r="277" spans="1:16" s="26" customFormat="1" ht="31.5" outlineLevel="2" x14ac:dyDescent="0.25">
      <c r="A277" s="27">
        <f t="shared" si="37"/>
        <v>264</v>
      </c>
      <c r="B277" s="32" t="s">
        <v>141</v>
      </c>
      <c r="C277" s="29"/>
      <c r="D277" s="29" t="s">
        <v>4</v>
      </c>
      <c r="E277" s="30">
        <v>118712.447</v>
      </c>
      <c r="F277" s="33">
        <v>2020</v>
      </c>
      <c r="G277" s="30">
        <f>H277+K277+L277</f>
        <v>11560.768</v>
      </c>
      <c r="H277" s="30">
        <f t="shared" si="36"/>
        <v>0</v>
      </c>
      <c r="I277" s="30"/>
      <c r="J277" s="30"/>
      <c r="K277" s="30">
        <v>4735.6509999999998</v>
      </c>
      <c r="L277" s="30">
        <v>6825.1170000000002</v>
      </c>
      <c r="M277" s="30" t="s">
        <v>6</v>
      </c>
      <c r="N277" s="30">
        <v>118712.45</v>
      </c>
      <c r="O277" s="31">
        <f t="shared" si="38"/>
        <v>100.00000252711496</v>
      </c>
      <c r="P277" s="8" t="s">
        <v>319</v>
      </c>
    </row>
    <row r="278" spans="1:16" s="47" customFormat="1" ht="47.25" outlineLevel="2" x14ac:dyDescent="0.25">
      <c r="A278" s="27">
        <f t="shared" si="37"/>
        <v>265</v>
      </c>
      <c r="B278" s="32" t="s">
        <v>142</v>
      </c>
      <c r="C278" s="29"/>
      <c r="D278" s="29" t="s">
        <v>4</v>
      </c>
      <c r="E278" s="30">
        <v>44.55</v>
      </c>
      <c r="F278" s="33">
        <v>2020</v>
      </c>
      <c r="G278" s="30">
        <v>44.55</v>
      </c>
      <c r="H278" s="30">
        <f t="shared" si="36"/>
        <v>0</v>
      </c>
      <c r="I278" s="30"/>
      <c r="J278" s="30"/>
      <c r="K278" s="30"/>
      <c r="L278" s="30">
        <v>44.55</v>
      </c>
      <c r="M278" s="30" t="s">
        <v>6</v>
      </c>
      <c r="N278" s="8">
        <v>44.55</v>
      </c>
      <c r="O278" s="31">
        <f t="shared" si="38"/>
        <v>100</v>
      </c>
      <c r="P278" s="8" t="s">
        <v>320</v>
      </c>
    </row>
    <row r="279" spans="1:16" ht="47.25" outlineLevel="2" x14ac:dyDescent="0.25">
      <c r="A279" s="27">
        <f t="shared" si="37"/>
        <v>266</v>
      </c>
      <c r="B279" s="76" t="s">
        <v>166</v>
      </c>
      <c r="C279" s="29"/>
      <c r="D279" s="29" t="s">
        <v>4</v>
      </c>
      <c r="E279" s="30">
        <v>158439.60999999999</v>
      </c>
      <c r="F279" s="33" t="s">
        <v>5</v>
      </c>
      <c r="G279" s="30">
        <v>0</v>
      </c>
      <c r="H279" s="30">
        <f t="shared" si="36"/>
        <v>0</v>
      </c>
      <c r="I279" s="30"/>
      <c r="J279" s="30"/>
      <c r="K279" s="30"/>
      <c r="L279" s="30">
        <v>10879.773999999999</v>
      </c>
      <c r="M279" s="30">
        <f>E279-L279</f>
        <v>147559.83599999998</v>
      </c>
      <c r="N279" s="8"/>
      <c r="O279" s="31">
        <f t="shared" si="38"/>
        <v>0</v>
      </c>
      <c r="P279" s="8" t="s">
        <v>323</v>
      </c>
    </row>
    <row r="280" spans="1:16" s="47" customFormat="1" ht="47.25" outlineLevel="2" x14ac:dyDescent="0.25">
      <c r="A280" s="27">
        <f t="shared" si="37"/>
        <v>267</v>
      </c>
      <c r="B280" s="32" t="s">
        <v>143</v>
      </c>
      <c r="C280" s="29"/>
      <c r="D280" s="29" t="s">
        <v>4</v>
      </c>
      <c r="E280" s="30">
        <v>632.84500000000003</v>
      </c>
      <c r="F280" s="33">
        <v>2020</v>
      </c>
      <c r="G280" s="30">
        <f>H280+L280</f>
        <v>632.84500000000003</v>
      </c>
      <c r="H280" s="30">
        <f t="shared" si="36"/>
        <v>0</v>
      </c>
      <c r="I280" s="30"/>
      <c r="J280" s="30"/>
      <c r="K280" s="30"/>
      <c r="L280" s="30">
        <v>632.84500000000003</v>
      </c>
      <c r="M280" s="30" t="s">
        <v>6</v>
      </c>
      <c r="N280" s="8">
        <v>632.85</v>
      </c>
      <c r="O280" s="31">
        <f t="shared" si="38"/>
        <v>100.0007900828797</v>
      </c>
      <c r="P280" s="8" t="s">
        <v>320</v>
      </c>
    </row>
    <row r="281" spans="1:16" ht="47.25" outlineLevel="2" x14ac:dyDescent="0.25">
      <c r="A281" s="27">
        <f t="shared" si="37"/>
        <v>268</v>
      </c>
      <c r="B281" s="32" t="s">
        <v>180</v>
      </c>
      <c r="C281" s="29"/>
      <c r="D281" s="29" t="s">
        <v>4</v>
      </c>
      <c r="E281" s="30">
        <v>59.972000000000001</v>
      </c>
      <c r="F281" s="33">
        <v>2020</v>
      </c>
      <c r="G281" s="30">
        <f t="shared" ref="G281:G286" si="39">H281+L281</f>
        <v>59.972000000000001</v>
      </c>
      <c r="H281" s="30">
        <f t="shared" si="36"/>
        <v>0</v>
      </c>
      <c r="I281" s="30"/>
      <c r="J281" s="30"/>
      <c r="K281" s="30"/>
      <c r="L281" s="30">
        <v>59.972000000000001</v>
      </c>
      <c r="M281" s="30" t="s">
        <v>6</v>
      </c>
      <c r="N281" s="8">
        <v>59.97</v>
      </c>
      <c r="O281" s="31">
        <f t="shared" si="38"/>
        <v>99.996665110384839</v>
      </c>
      <c r="P281" s="8" t="s">
        <v>320</v>
      </c>
    </row>
    <row r="282" spans="1:16" ht="47.25" outlineLevel="2" x14ac:dyDescent="0.25">
      <c r="A282" s="27">
        <f t="shared" si="37"/>
        <v>269</v>
      </c>
      <c r="B282" s="32" t="s">
        <v>181</v>
      </c>
      <c r="C282" s="29"/>
      <c r="D282" s="29" t="s">
        <v>4</v>
      </c>
      <c r="E282" s="30">
        <v>35</v>
      </c>
      <c r="F282" s="33">
        <v>2020</v>
      </c>
      <c r="G282" s="30">
        <f t="shared" si="39"/>
        <v>35</v>
      </c>
      <c r="H282" s="30">
        <f t="shared" si="36"/>
        <v>0</v>
      </c>
      <c r="I282" s="30"/>
      <c r="J282" s="30"/>
      <c r="K282" s="30"/>
      <c r="L282" s="30">
        <v>35</v>
      </c>
      <c r="M282" s="30" t="s">
        <v>6</v>
      </c>
      <c r="N282" s="8">
        <v>35</v>
      </c>
      <c r="O282" s="31">
        <f t="shared" si="38"/>
        <v>100</v>
      </c>
      <c r="P282" s="8" t="s">
        <v>320</v>
      </c>
    </row>
    <row r="283" spans="1:16" ht="47.25" outlineLevel="2" x14ac:dyDescent="0.25">
      <c r="A283" s="27">
        <f t="shared" si="37"/>
        <v>270</v>
      </c>
      <c r="B283" s="32" t="s">
        <v>182</v>
      </c>
      <c r="C283" s="29"/>
      <c r="D283" s="29" t="s">
        <v>4</v>
      </c>
      <c r="E283" s="30">
        <v>30</v>
      </c>
      <c r="F283" s="33">
        <v>2020</v>
      </c>
      <c r="G283" s="30">
        <f t="shared" si="39"/>
        <v>30</v>
      </c>
      <c r="H283" s="30">
        <f t="shared" si="36"/>
        <v>0</v>
      </c>
      <c r="I283" s="30"/>
      <c r="J283" s="30"/>
      <c r="K283" s="30"/>
      <c r="L283" s="30">
        <v>30</v>
      </c>
      <c r="M283" s="30" t="s">
        <v>6</v>
      </c>
      <c r="N283" s="8">
        <v>30</v>
      </c>
      <c r="O283" s="31">
        <f t="shared" si="38"/>
        <v>100</v>
      </c>
      <c r="P283" s="8" t="s">
        <v>320</v>
      </c>
    </row>
    <row r="284" spans="1:16" ht="47.25" outlineLevel="2" x14ac:dyDescent="0.25">
      <c r="A284" s="27">
        <f t="shared" si="37"/>
        <v>271</v>
      </c>
      <c r="B284" s="32" t="s">
        <v>183</v>
      </c>
      <c r="C284" s="29"/>
      <c r="D284" s="29" t="s">
        <v>4</v>
      </c>
      <c r="E284" s="30">
        <v>35</v>
      </c>
      <c r="F284" s="33">
        <v>2020</v>
      </c>
      <c r="G284" s="30">
        <f t="shared" si="39"/>
        <v>35</v>
      </c>
      <c r="H284" s="30">
        <f t="shared" si="36"/>
        <v>0</v>
      </c>
      <c r="I284" s="30"/>
      <c r="J284" s="30"/>
      <c r="K284" s="30"/>
      <c r="L284" s="30">
        <v>35</v>
      </c>
      <c r="M284" s="30" t="s">
        <v>6</v>
      </c>
      <c r="N284" s="8">
        <v>35</v>
      </c>
      <c r="O284" s="31">
        <f t="shared" si="38"/>
        <v>100</v>
      </c>
      <c r="P284" s="8" t="s">
        <v>320</v>
      </c>
    </row>
    <row r="285" spans="1:16" ht="47.25" outlineLevel="2" x14ac:dyDescent="0.25">
      <c r="A285" s="27">
        <f t="shared" si="37"/>
        <v>272</v>
      </c>
      <c r="B285" s="32" t="s">
        <v>184</v>
      </c>
      <c r="C285" s="29"/>
      <c r="D285" s="29" t="s">
        <v>4</v>
      </c>
      <c r="E285" s="30">
        <v>30</v>
      </c>
      <c r="F285" s="33">
        <v>2020</v>
      </c>
      <c r="G285" s="30">
        <f t="shared" si="39"/>
        <v>30</v>
      </c>
      <c r="H285" s="30">
        <f t="shared" si="36"/>
        <v>0</v>
      </c>
      <c r="I285" s="30"/>
      <c r="J285" s="30"/>
      <c r="K285" s="30"/>
      <c r="L285" s="30">
        <v>30</v>
      </c>
      <c r="M285" s="30" t="s">
        <v>6</v>
      </c>
      <c r="N285" s="8"/>
      <c r="O285" s="31">
        <f t="shared" si="38"/>
        <v>0</v>
      </c>
      <c r="P285" s="8" t="s">
        <v>323</v>
      </c>
    </row>
    <row r="286" spans="1:16" ht="47.25" outlineLevel="2" x14ac:dyDescent="0.25">
      <c r="A286" s="27">
        <f t="shared" si="37"/>
        <v>273</v>
      </c>
      <c r="B286" s="32" t="s">
        <v>185</v>
      </c>
      <c r="C286" s="29"/>
      <c r="D286" s="29" t="s">
        <v>4</v>
      </c>
      <c r="E286" s="30">
        <v>40</v>
      </c>
      <c r="F286" s="33">
        <v>2020</v>
      </c>
      <c r="G286" s="30">
        <f t="shared" si="39"/>
        <v>40</v>
      </c>
      <c r="H286" s="30">
        <f t="shared" si="36"/>
        <v>0</v>
      </c>
      <c r="I286" s="30"/>
      <c r="J286" s="30"/>
      <c r="K286" s="30"/>
      <c r="L286" s="30">
        <v>40</v>
      </c>
      <c r="M286" s="30" t="s">
        <v>6</v>
      </c>
      <c r="N286" s="8">
        <v>40</v>
      </c>
      <c r="O286" s="31">
        <f t="shared" si="38"/>
        <v>100</v>
      </c>
      <c r="P286" s="8" t="s">
        <v>320</v>
      </c>
    </row>
    <row r="287" spans="1:16" ht="47.25" x14ac:dyDescent="0.25">
      <c r="A287" s="27">
        <f t="shared" si="37"/>
        <v>274</v>
      </c>
      <c r="B287" s="32" t="s">
        <v>312</v>
      </c>
      <c r="C287" s="39"/>
      <c r="D287" s="29" t="s">
        <v>4</v>
      </c>
      <c r="E287" s="77">
        <v>1932.1869999999999</v>
      </c>
      <c r="F287" s="6">
        <v>2020</v>
      </c>
      <c r="G287" s="30">
        <f t="shared" ref="G287" si="40">+H287+K287+L287</f>
        <v>1932.1869999999999</v>
      </c>
      <c r="H287" s="30">
        <f t="shared" si="36"/>
        <v>1932.1869999999999</v>
      </c>
      <c r="I287" s="30"/>
      <c r="J287" s="30">
        <f>E287</f>
        <v>1932.1869999999999</v>
      </c>
      <c r="K287" s="30"/>
      <c r="L287" s="30">
        <v>0</v>
      </c>
      <c r="M287" s="30">
        <v>0</v>
      </c>
      <c r="N287" s="31">
        <v>1932.19</v>
      </c>
      <c r="O287" s="31">
        <f t="shared" si="38"/>
        <v>100.00015526447493</v>
      </c>
      <c r="P287" s="8" t="s">
        <v>320</v>
      </c>
    </row>
    <row r="288" spans="1:16" s="18" customFormat="1" ht="27" customHeight="1" outlineLevel="1" x14ac:dyDescent="0.25">
      <c r="A288" s="11"/>
      <c r="B288" s="12" t="s">
        <v>144</v>
      </c>
      <c r="C288" s="13"/>
      <c r="D288" s="13"/>
      <c r="E288" s="62"/>
      <c r="F288" s="63"/>
      <c r="G288" s="62"/>
      <c r="H288" s="62"/>
      <c r="I288" s="62"/>
      <c r="J288" s="62"/>
      <c r="K288" s="62"/>
      <c r="L288" s="62"/>
      <c r="M288" s="62"/>
      <c r="N288" s="17"/>
      <c r="O288" s="31"/>
      <c r="P288" s="8"/>
    </row>
    <row r="289" spans="1:16" ht="33" customHeight="1" outlineLevel="2" x14ac:dyDescent="0.25">
      <c r="A289" s="27">
        <f>A287+1</f>
        <v>275</v>
      </c>
      <c r="B289" s="32" t="s">
        <v>145</v>
      </c>
      <c r="C289" s="39"/>
      <c r="D289" s="29" t="s">
        <v>4</v>
      </c>
      <c r="E289" s="78">
        <v>400</v>
      </c>
      <c r="F289" s="33" t="s">
        <v>5</v>
      </c>
      <c r="G289" s="30">
        <f>H289+K289+L289</f>
        <v>400</v>
      </c>
      <c r="H289" s="30">
        <f>I289+J289</f>
        <v>0</v>
      </c>
      <c r="I289" s="30"/>
      <c r="J289" s="30"/>
      <c r="K289" s="30">
        <v>320</v>
      </c>
      <c r="L289" s="30">
        <v>80</v>
      </c>
      <c r="M289" s="30" t="s">
        <v>6</v>
      </c>
      <c r="N289" s="43">
        <v>0</v>
      </c>
      <c r="O289" s="31">
        <f t="shared" si="38"/>
        <v>0</v>
      </c>
      <c r="P289" s="8" t="s">
        <v>323</v>
      </c>
    </row>
    <row r="290" spans="1:16" ht="31.5" outlineLevel="2" x14ac:dyDescent="0.25">
      <c r="A290" s="27">
        <f>A289+1</f>
        <v>276</v>
      </c>
      <c r="B290" s="32" t="s">
        <v>146</v>
      </c>
      <c r="C290" s="39"/>
      <c r="D290" s="29" t="s">
        <v>4</v>
      </c>
      <c r="E290" s="30">
        <v>400</v>
      </c>
      <c r="F290" s="33" t="s">
        <v>5</v>
      </c>
      <c r="G290" s="30">
        <f>H290+K290+L290</f>
        <v>400</v>
      </c>
      <c r="H290" s="30">
        <f>I290+J290</f>
        <v>0</v>
      </c>
      <c r="I290" s="30"/>
      <c r="J290" s="30"/>
      <c r="K290" s="30">
        <v>320</v>
      </c>
      <c r="L290" s="30">
        <v>80</v>
      </c>
      <c r="M290" s="30" t="s">
        <v>6</v>
      </c>
      <c r="N290" s="43">
        <v>0</v>
      </c>
      <c r="O290" s="31">
        <f t="shared" si="38"/>
        <v>0</v>
      </c>
      <c r="P290" s="8" t="s">
        <v>323</v>
      </c>
    </row>
    <row r="291" spans="1:16" ht="31.5" outlineLevel="2" x14ac:dyDescent="0.25">
      <c r="A291" s="27">
        <f>A290+1</f>
        <v>277</v>
      </c>
      <c r="B291" s="32" t="s">
        <v>147</v>
      </c>
      <c r="C291" s="29"/>
      <c r="D291" s="29" t="s">
        <v>4</v>
      </c>
      <c r="E291" s="30">
        <v>284.97199999999998</v>
      </c>
      <c r="F291" s="6">
        <v>2020</v>
      </c>
      <c r="G291" s="30">
        <f>H291+K291+L291</f>
        <v>285</v>
      </c>
      <c r="H291" s="30">
        <f>I291+J291</f>
        <v>0</v>
      </c>
      <c r="I291" s="30"/>
      <c r="J291" s="30"/>
      <c r="K291" s="30"/>
      <c r="L291" s="30">
        <v>285</v>
      </c>
      <c r="M291" s="30" t="s">
        <v>6</v>
      </c>
      <c r="N291" s="43">
        <v>179.05357000000001</v>
      </c>
      <c r="O291" s="31">
        <f t="shared" si="38"/>
        <v>62.831987002231806</v>
      </c>
      <c r="P291" s="8" t="s">
        <v>320</v>
      </c>
    </row>
    <row r="292" spans="1:16" ht="47.25" outlineLevel="2" x14ac:dyDescent="0.25">
      <c r="A292" s="27">
        <f>A291+1</f>
        <v>278</v>
      </c>
      <c r="B292" s="32" t="s">
        <v>148</v>
      </c>
      <c r="C292" s="29"/>
      <c r="D292" s="29" t="s">
        <v>4</v>
      </c>
      <c r="E292" s="30">
        <v>633.65</v>
      </c>
      <c r="F292" s="6">
        <v>2020</v>
      </c>
      <c r="G292" s="30">
        <f>H292+K292+L292</f>
        <v>285</v>
      </c>
      <c r="H292" s="30">
        <f>I292+J292</f>
        <v>0</v>
      </c>
      <c r="I292" s="30"/>
      <c r="J292" s="30"/>
      <c r="K292" s="30"/>
      <c r="L292" s="30">
        <v>285</v>
      </c>
      <c r="M292" s="30" t="s">
        <v>6</v>
      </c>
      <c r="N292" s="43">
        <v>0</v>
      </c>
      <c r="O292" s="31">
        <f t="shared" si="38"/>
        <v>0</v>
      </c>
      <c r="P292" s="8" t="s">
        <v>323</v>
      </c>
    </row>
    <row r="293" spans="1:16" ht="18.75" customHeight="1" outlineLevel="2" x14ac:dyDescent="0.25">
      <c r="A293" s="27">
        <f>A292+1</f>
        <v>279</v>
      </c>
      <c r="B293" s="32" t="s">
        <v>149</v>
      </c>
      <c r="C293" s="29"/>
      <c r="D293" s="29" t="s">
        <v>4</v>
      </c>
      <c r="E293" s="30">
        <v>1500</v>
      </c>
      <c r="F293" s="6">
        <v>2020</v>
      </c>
      <c r="G293" s="30">
        <f>H293+K293+L293</f>
        <v>1500</v>
      </c>
      <c r="H293" s="30">
        <f>I293+J293</f>
        <v>0</v>
      </c>
      <c r="I293" s="30"/>
      <c r="J293" s="30"/>
      <c r="K293" s="30"/>
      <c r="L293" s="30">
        <v>1500</v>
      </c>
      <c r="M293" s="30" t="s">
        <v>6</v>
      </c>
      <c r="N293" s="43">
        <v>0</v>
      </c>
      <c r="O293" s="31">
        <f t="shared" si="38"/>
        <v>0</v>
      </c>
      <c r="P293" s="8" t="s">
        <v>323</v>
      </c>
    </row>
    <row r="294" spans="1:16" s="18" customFormat="1" ht="33.75" customHeight="1" outlineLevel="1" x14ac:dyDescent="0.25">
      <c r="A294" s="11"/>
      <c r="B294" s="12" t="s">
        <v>150</v>
      </c>
      <c r="C294" s="13"/>
      <c r="D294" s="13"/>
      <c r="E294" s="62"/>
      <c r="F294" s="63"/>
      <c r="G294" s="62"/>
      <c r="H294" s="62"/>
      <c r="I294" s="62"/>
      <c r="J294" s="62"/>
      <c r="K294" s="62"/>
      <c r="L294" s="62"/>
      <c r="M294" s="62"/>
      <c r="N294" s="17"/>
      <c r="O294" s="87"/>
      <c r="P294" s="74"/>
    </row>
    <row r="295" spans="1:16" ht="24.95" customHeight="1" outlineLevel="2" x14ac:dyDescent="0.25">
      <c r="A295" s="27">
        <f>A293+1</f>
        <v>280</v>
      </c>
      <c r="B295" s="32" t="s">
        <v>151</v>
      </c>
      <c r="C295" s="39"/>
      <c r="D295" s="29" t="s">
        <v>4</v>
      </c>
      <c r="E295" s="30">
        <v>900</v>
      </c>
      <c r="F295" s="33" t="s">
        <v>5</v>
      </c>
      <c r="G295" s="30">
        <f t="shared" ref="G295:G311" si="41">H295+K295+L295</f>
        <v>900</v>
      </c>
      <c r="H295" s="30">
        <f>I295+J295</f>
        <v>0</v>
      </c>
      <c r="I295" s="30"/>
      <c r="J295" s="30"/>
      <c r="K295" s="30">
        <v>720</v>
      </c>
      <c r="L295" s="30">
        <v>180</v>
      </c>
      <c r="M295" s="30" t="s">
        <v>6</v>
      </c>
      <c r="N295" s="8"/>
      <c r="O295" s="31">
        <f t="shared" si="38"/>
        <v>0</v>
      </c>
      <c r="P295" s="8" t="s">
        <v>323</v>
      </c>
    </row>
    <row r="296" spans="1:16" ht="31.5" outlineLevel="2" x14ac:dyDescent="0.25">
      <c r="A296" s="27">
        <f>A295+1</f>
        <v>281</v>
      </c>
      <c r="B296" s="32" t="s">
        <v>336</v>
      </c>
      <c r="C296" s="29"/>
      <c r="D296" s="29" t="s">
        <v>4</v>
      </c>
      <c r="E296" s="30">
        <v>199.91399999999999</v>
      </c>
      <c r="F296" s="33">
        <v>2020</v>
      </c>
      <c r="G296" s="30">
        <f t="shared" si="41"/>
        <v>199.91399999999999</v>
      </c>
      <c r="H296" s="30">
        <f>I296+J296</f>
        <v>0</v>
      </c>
      <c r="I296" s="30"/>
      <c r="J296" s="30"/>
      <c r="K296" s="30"/>
      <c r="L296" s="30">
        <v>199.91399999999999</v>
      </c>
      <c r="M296" s="30" t="s">
        <v>249</v>
      </c>
      <c r="N296" s="8"/>
      <c r="O296" s="31">
        <f t="shared" si="38"/>
        <v>0</v>
      </c>
      <c r="P296" s="8" t="s">
        <v>323</v>
      </c>
    </row>
    <row r="297" spans="1:16" s="18" customFormat="1" ht="26.25" customHeight="1" outlineLevel="1" x14ac:dyDescent="0.25">
      <c r="A297" s="11"/>
      <c r="B297" s="12" t="s">
        <v>152</v>
      </c>
      <c r="C297" s="13"/>
      <c r="D297" s="13"/>
      <c r="E297" s="62"/>
      <c r="F297" s="63"/>
      <c r="G297" s="62"/>
      <c r="H297" s="62"/>
      <c r="I297" s="62"/>
      <c r="J297" s="62"/>
      <c r="K297" s="62"/>
      <c r="L297" s="62"/>
      <c r="M297" s="62"/>
      <c r="N297" s="17"/>
      <c r="O297" s="87"/>
      <c r="P297" s="74"/>
    </row>
    <row r="298" spans="1:16" ht="30.75" customHeight="1" outlineLevel="2" x14ac:dyDescent="0.25">
      <c r="A298" s="27">
        <f>A296+1</f>
        <v>282</v>
      </c>
      <c r="B298" s="32" t="s">
        <v>153</v>
      </c>
      <c r="C298" s="39"/>
      <c r="D298" s="29" t="s">
        <v>10</v>
      </c>
      <c r="E298" s="30">
        <v>600</v>
      </c>
      <c r="F298" s="6">
        <v>2020</v>
      </c>
      <c r="G298" s="30">
        <f t="shared" si="41"/>
        <v>600</v>
      </c>
      <c r="H298" s="30">
        <f>I298+J298</f>
        <v>0</v>
      </c>
      <c r="I298" s="30"/>
      <c r="J298" s="30"/>
      <c r="K298" s="30">
        <v>480</v>
      </c>
      <c r="L298" s="30">
        <v>120</v>
      </c>
      <c r="M298" s="30" t="s">
        <v>6</v>
      </c>
      <c r="N298" s="8">
        <v>600</v>
      </c>
      <c r="O298" s="31">
        <f t="shared" si="38"/>
        <v>100</v>
      </c>
      <c r="P298" s="8" t="s">
        <v>322</v>
      </c>
    </row>
    <row r="299" spans="1:16" ht="63" x14ac:dyDescent="0.25">
      <c r="A299" s="27">
        <f>A298+1</f>
        <v>283</v>
      </c>
      <c r="B299" s="32" t="s">
        <v>313</v>
      </c>
      <c r="C299" s="39"/>
      <c r="D299" s="29" t="s">
        <v>314</v>
      </c>
      <c r="E299" s="30">
        <v>1100</v>
      </c>
      <c r="F299" s="6">
        <v>2020</v>
      </c>
      <c r="G299" s="30">
        <f t="shared" ref="G299:G300" si="42">+H299+K299+L299</f>
        <v>1100</v>
      </c>
      <c r="H299" s="30">
        <f t="shared" ref="H299:H300" si="43">I299+J299</f>
        <v>1100</v>
      </c>
      <c r="I299" s="30"/>
      <c r="J299" s="30">
        <f>E299</f>
        <v>1100</v>
      </c>
      <c r="K299" s="30"/>
      <c r="L299" s="30">
        <v>0</v>
      </c>
      <c r="M299" s="30">
        <v>0</v>
      </c>
      <c r="N299" s="31"/>
      <c r="O299" s="31">
        <f t="shared" si="38"/>
        <v>0</v>
      </c>
      <c r="P299" s="8" t="s">
        <v>323</v>
      </c>
    </row>
    <row r="300" spans="1:16" ht="50.25" customHeight="1" x14ac:dyDescent="0.25">
      <c r="A300" s="27">
        <f>A299+1</f>
        <v>284</v>
      </c>
      <c r="B300" s="32" t="s">
        <v>315</v>
      </c>
      <c r="C300" s="39"/>
      <c r="D300" s="29" t="s">
        <v>314</v>
      </c>
      <c r="E300" s="30">
        <v>1900</v>
      </c>
      <c r="F300" s="6">
        <v>2020</v>
      </c>
      <c r="G300" s="30">
        <f t="shared" si="42"/>
        <v>1900</v>
      </c>
      <c r="H300" s="30">
        <f t="shared" si="43"/>
        <v>1900</v>
      </c>
      <c r="I300" s="30"/>
      <c r="J300" s="30">
        <f>E300</f>
        <v>1900</v>
      </c>
      <c r="K300" s="30"/>
      <c r="L300" s="30">
        <v>0</v>
      </c>
      <c r="M300" s="30">
        <v>0</v>
      </c>
      <c r="N300" s="31">
        <v>1900</v>
      </c>
      <c r="O300" s="31">
        <f t="shared" si="38"/>
        <v>100</v>
      </c>
      <c r="P300" s="27" t="s">
        <v>324</v>
      </c>
    </row>
    <row r="301" spans="1:16" s="18" customFormat="1" ht="26.25" customHeight="1" outlineLevel="1" x14ac:dyDescent="0.25">
      <c r="A301" s="11"/>
      <c r="B301" s="12" t="s">
        <v>154</v>
      </c>
      <c r="C301" s="13"/>
      <c r="D301" s="13"/>
      <c r="E301" s="62"/>
      <c r="F301" s="63"/>
      <c r="G301" s="62"/>
      <c r="H301" s="62"/>
      <c r="I301" s="62"/>
      <c r="J301" s="62"/>
      <c r="K301" s="62"/>
      <c r="L301" s="62"/>
      <c r="M301" s="62"/>
      <c r="N301" s="17"/>
      <c r="O301" s="87"/>
      <c r="P301" s="74"/>
    </row>
    <row r="302" spans="1:16" s="47" customFormat="1" ht="47.25" outlineLevel="2" x14ac:dyDescent="0.25">
      <c r="A302" s="27">
        <f>A300+1</f>
        <v>285</v>
      </c>
      <c r="B302" s="32" t="s">
        <v>155</v>
      </c>
      <c r="C302" s="29"/>
      <c r="D302" s="29" t="s">
        <v>4</v>
      </c>
      <c r="E302" s="30">
        <v>8200</v>
      </c>
      <c r="F302" s="33">
        <v>2020</v>
      </c>
      <c r="G302" s="30">
        <f t="shared" si="41"/>
        <v>8200</v>
      </c>
      <c r="H302" s="30">
        <f t="shared" ref="H302:H311" si="44">I302+J302</f>
        <v>0</v>
      </c>
      <c r="I302" s="30"/>
      <c r="J302" s="30"/>
      <c r="K302" s="30"/>
      <c r="L302" s="30">
        <v>8200</v>
      </c>
      <c r="M302" s="30" t="s">
        <v>6</v>
      </c>
      <c r="N302" s="8">
        <v>814.46600000000001</v>
      </c>
      <c r="O302" s="31">
        <f t="shared" si="38"/>
        <v>9.9325121951219515</v>
      </c>
      <c r="P302" s="8" t="s">
        <v>319</v>
      </c>
    </row>
    <row r="303" spans="1:16" s="26" customFormat="1" ht="31.5" outlineLevel="2" x14ac:dyDescent="0.25">
      <c r="A303" s="27">
        <f>A302+1</f>
        <v>286</v>
      </c>
      <c r="B303" s="32" t="s">
        <v>197</v>
      </c>
      <c r="C303" s="29"/>
      <c r="D303" s="29" t="s">
        <v>4</v>
      </c>
      <c r="E303" s="30">
        <v>299.25700000000001</v>
      </c>
      <c r="F303" s="33">
        <v>2020</v>
      </c>
      <c r="G303" s="30">
        <f>H303+K303+L303</f>
        <v>299.25700000000001</v>
      </c>
      <c r="H303" s="30">
        <f>I303+J303</f>
        <v>0</v>
      </c>
      <c r="I303" s="30"/>
      <c r="J303" s="30"/>
      <c r="K303" s="30"/>
      <c r="L303" s="30">
        <f>E303</f>
        <v>299.25700000000001</v>
      </c>
      <c r="M303" s="30" t="s">
        <v>6</v>
      </c>
      <c r="N303" s="8">
        <v>274.55468000000002</v>
      </c>
      <c r="O303" s="31">
        <f t="shared" si="38"/>
        <v>91.745449563418731</v>
      </c>
      <c r="P303" s="8" t="s">
        <v>320</v>
      </c>
    </row>
    <row r="304" spans="1:16" s="47" customFormat="1" ht="47.25" outlineLevel="2" x14ac:dyDescent="0.25">
      <c r="A304" s="27">
        <f>A303+1</f>
        <v>287</v>
      </c>
      <c r="B304" s="32" t="s">
        <v>156</v>
      </c>
      <c r="C304" s="29"/>
      <c r="D304" s="29" t="s">
        <v>8</v>
      </c>
      <c r="E304" s="30">
        <v>5700</v>
      </c>
      <c r="F304" s="33">
        <v>2020</v>
      </c>
      <c r="G304" s="30">
        <f t="shared" si="41"/>
        <v>5700</v>
      </c>
      <c r="H304" s="30">
        <f t="shared" si="44"/>
        <v>0</v>
      </c>
      <c r="I304" s="30"/>
      <c r="J304" s="30"/>
      <c r="K304" s="30"/>
      <c r="L304" s="30">
        <v>5700</v>
      </c>
      <c r="M304" s="30" t="s">
        <v>6</v>
      </c>
      <c r="N304" s="8">
        <v>602.98199999999997</v>
      </c>
      <c r="O304" s="31">
        <f t="shared" si="38"/>
        <v>10.578631578947368</v>
      </c>
      <c r="P304" s="8" t="s">
        <v>325</v>
      </c>
    </row>
    <row r="305" spans="1:16" s="18" customFormat="1" ht="30" customHeight="1" outlineLevel="1" x14ac:dyDescent="0.25">
      <c r="A305" s="11"/>
      <c r="B305" s="12" t="s">
        <v>157</v>
      </c>
      <c r="C305" s="13"/>
      <c r="D305" s="13"/>
      <c r="E305" s="62"/>
      <c r="F305" s="63"/>
      <c r="G305" s="62"/>
      <c r="H305" s="62"/>
      <c r="I305" s="62"/>
      <c r="J305" s="62"/>
      <c r="K305" s="62"/>
      <c r="L305" s="62"/>
      <c r="M305" s="62"/>
      <c r="N305" s="17"/>
      <c r="O305" s="87"/>
      <c r="P305" s="74"/>
    </row>
    <row r="306" spans="1:16" ht="24.95" customHeight="1" outlineLevel="2" x14ac:dyDescent="0.25">
      <c r="A306" s="27">
        <f>A304+1</f>
        <v>288</v>
      </c>
      <c r="B306" s="32" t="s">
        <v>158</v>
      </c>
      <c r="C306" s="29"/>
      <c r="D306" s="29" t="s">
        <v>4</v>
      </c>
      <c r="E306" s="30"/>
      <c r="F306" s="6" t="s">
        <v>5</v>
      </c>
      <c r="G306" s="30">
        <f t="shared" si="41"/>
        <v>0</v>
      </c>
      <c r="H306" s="30">
        <f t="shared" si="44"/>
        <v>0</v>
      </c>
      <c r="I306" s="30"/>
      <c r="J306" s="30"/>
      <c r="K306" s="30"/>
      <c r="L306" s="30"/>
      <c r="M306" s="30" t="s">
        <v>6</v>
      </c>
      <c r="N306" s="8"/>
      <c r="O306" s="31"/>
      <c r="P306" s="8" t="s">
        <v>323</v>
      </c>
    </row>
    <row r="307" spans="1:16" ht="31.5" outlineLevel="2" x14ac:dyDescent="0.25">
      <c r="A307" s="27">
        <f>A306+1</f>
        <v>289</v>
      </c>
      <c r="B307" s="32" t="s">
        <v>159</v>
      </c>
      <c r="C307" s="29"/>
      <c r="D307" s="29" t="s">
        <v>4</v>
      </c>
      <c r="E307" s="30"/>
      <c r="F307" s="6" t="s">
        <v>5</v>
      </c>
      <c r="G307" s="30">
        <v>0</v>
      </c>
      <c r="H307" s="30">
        <f t="shared" si="44"/>
        <v>0</v>
      </c>
      <c r="I307" s="30"/>
      <c r="J307" s="30"/>
      <c r="K307" s="30"/>
      <c r="L307" s="30"/>
      <c r="M307" s="30" t="s">
        <v>6</v>
      </c>
      <c r="N307" s="8"/>
      <c r="O307" s="31"/>
      <c r="P307" s="8" t="s">
        <v>323</v>
      </c>
    </row>
    <row r="308" spans="1:16" ht="47.25" outlineLevel="2" x14ac:dyDescent="0.25">
      <c r="A308" s="27">
        <f>A307+1</f>
        <v>290</v>
      </c>
      <c r="B308" s="32" t="s">
        <v>160</v>
      </c>
      <c r="C308" s="39"/>
      <c r="D308" s="29" t="s">
        <v>4</v>
      </c>
      <c r="E308" s="49">
        <v>2439.7550000000001</v>
      </c>
      <c r="F308" s="33" t="s">
        <v>5</v>
      </c>
      <c r="G308" s="30">
        <f t="shared" si="41"/>
        <v>3500</v>
      </c>
      <c r="H308" s="30">
        <f t="shared" si="44"/>
        <v>0</v>
      </c>
      <c r="I308" s="30"/>
      <c r="J308" s="30"/>
      <c r="K308" s="30">
        <v>3150</v>
      </c>
      <c r="L308" s="30">
        <v>350</v>
      </c>
      <c r="M308" s="30" t="s">
        <v>6</v>
      </c>
      <c r="N308" s="8"/>
      <c r="O308" s="31">
        <f t="shared" si="38"/>
        <v>0</v>
      </c>
      <c r="P308" s="8" t="s">
        <v>323</v>
      </c>
    </row>
    <row r="309" spans="1:16" ht="63" outlineLevel="2" x14ac:dyDescent="0.25">
      <c r="A309" s="27">
        <f>A308+1</f>
        <v>291</v>
      </c>
      <c r="B309" s="32" t="s">
        <v>326</v>
      </c>
      <c r="C309" s="39"/>
      <c r="D309" s="29" t="s">
        <v>4</v>
      </c>
      <c r="E309" s="49">
        <v>2771.3389999999999</v>
      </c>
      <c r="F309" s="33" t="s">
        <v>5</v>
      </c>
      <c r="G309" s="30">
        <f t="shared" si="41"/>
        <v>3000</v>
      </c>
      <c r="H309" s="30">
        <f t="shared" si="44"/>
        <v>0</v>
      </c>
      <c r="I309" s="30"/>
      <c r="J309" s="30"/>
      <c r="K309" s="30">
        <v>2700</v>
      </c>
      <c r="L309" s="30">
        <v>300</v>
      </c>
      <c r="M309" s="30" t="s">
        <v>6</v>
      </c>
      <c r="N309" s="8"/>
      <c r="O309" s="31">
        <f t="shared" si="38"/>
        <v>0</v>
      </c>
      <c r="P309" s="8" t="s">
        <v>323</v>
      </c>
    </row>
    <row r="310" spans="1:16" ht="63" outlineLevel="2" x14ac:dyDescent="0.25">
      <c r="A310" s="27">
        <f>A309+1</f>
        <v>292</v>
      </c>
      <c r="B310" s="32" t="s">
        <v>161</v>
      </c>
      <c r="C310" s="39"/>
      <c r="D310" s="29" t="s">
        <v>8</v>
      </c>
      <c r="E310" s="49">
        <v>5261.884</v>
      </c>
      <c r="F310" s="33" t="s">
        <v>5</v>
      </c>
      <c r="G310" s="30">
        <f t="shared" si="41"/>
        <v>4000</v>
      </c>
      <c r="H310" s="30">
        <f t="shared" si="44"/>
        <v>0</v>
      </c>
      <c r="I310" s="30"/>
      <c r="J310" s="30"/>
      <c r="K310" s="30">
        <v>3600</v>
      </c>
      <c r="L310" s="30">
        <v>400</v>
      </c>
      <c r="M310" s="30" t="s">
        <v>6</v>
      </c>
      <c r="N310" s="8"/>
      <c r="O310" s="31">
        <f t="shared" si="38"/>
        <v>0</v>
      </c>
      <c r="P310" s="8" t="s">
        <v>323</v>
      </c>
    </row>
    <row r="311" spans="1:16" ht="63" outlineLevel="2" x14ac:dyDescent="0.25">
      <c r="A311" s="27">
        <f>A310+1</f>
        <v>293</v>
      </c>
      <c r="B311" s="32" t="s">
        <v>162</v>
      </c>
      <c r="C311" s="39"/>
      <c r="D311" s="29" t="s">
        <v>10</v>
      </c>
      <c r="E311" s="30">
        <v>4000</v>
      </c>
      <c r="F311" s="33" t="s">
        <v>5</v>
      </c>
      <c r="G311" s="30">
        <f t="shared" si="41"/>
        <v>4000</v>
      </c>
      <c r="H311" s="30">
        <f t="shared" si="44"/>
        <v>0</v>
      </c>
      <c r="I311" s="30"/>
      <c r="J311" s="30"/>
      <c r="K311" s="30">
        <v>3600</v>
      </c>
      <c r="L311" s="30">
        <v>400</v>
      </c>
      <c r="M311" s="30" t="s">
        <v>6</v>
      </c>
      <c r="N311" s="8"/>
      <c r="O311" s="31">
        <f t="shared" si="38"/>
        <v>0</v>
      </c>
      <c r="P311" s="8" t="s">
        <v>323</v>
      </c>
    </row>
    <row r="312" spans="1:16" s="3" customFormat="1" x14ac:dyDescent="0.25">
      <c r="A312" s="85"/>
      <c r="B312" s="32" t="s">
        <v>330</v>
      </c>
      <c r="C312" s="85"/>
      <c r="D312" s="8"/>
      <c r="E312" s="30">
        <f>SUM(E10:E311)</f>
        <v>771235.0933900004</v>
      </c>
      <c r="F312" s="30">
        <f t="shared" ref="F312:N312" si="45">SUM(F10:F311)</f>
        <v>323200</v>
      </c>
      <c r="G312" s="30">
        <f t="shared" si="45"/>
        <v>505424.42239000025</v>
      </c>
      <c r="H312" s="30">
        <f t="shared" si="45"/>
        <v>157939.77119999999</v>
      </c>
      <c r="I312" s="30">
        <f t="shared" si="45"/>
        <v>102423.19399999999</v>
      </c>
      <c r="J312" s="30">
        <f t="shared" si="45"/>
        <v>55516.577199999992</v>
      </c>
      <c r="K312" s="30">
        <f t="shared" si="45"/>
        <v>93508.71</v>
      </c>
      <c r="L312" s="30">
        <f t="shared" si="45"/>
        <v>238781.08118999988</v>
      </c>
      <c r="M312" s="30">
        <f t="shared" si="45"/>
        <v>166330.87499999997</v>
      </c>
      <c r="N312" s="30">
        <f t="shared" si="45"/>
        <v>226058.94969599997</v>
      </c>
      <c r="O312" s="86">
        <f t="shared" si="38"/>
        <v>29.31128933751538</v>
      </c>
      <c r="P312" s="10"/>
    </row>
    <row r="313" spans="1:16" s="3" customFormat="1" x14ac:dyDescent="0.25">
      <c r="A313" s="1"/>
      <c r="B313" s="1"/>
      <c r="C313" s="1"/>
      <c r="D313" s="2"/>
      <c r="E313" s="80"/>
      <c r="G313" s="4"/>
      <c r="H313" s="4"/>
      <c r="I313" s="1"/>
      <c r="J313" s="1"/>
      <c r="K313" s="1"/>
      <c r="L313" s="1"/>
      <c r="M313" s="1"/>
      <c r="N313" s="79"/>
      <c r="O313" s="79"/>
      <c r="P313" s="79"/>
    </row>
    <row r="314" spans="1:16" s="3" customFormat="1" x14ac:dyDescent="0.25">
      <c r="B314" s="81" t="s">
        <v>250</v>
      </c>
      <c r="D314" s="79"/>
      <c r="G314" s="82"/>
      <c r="H314" s="82"/>
      <c r="L314" s="83" t="s">
        <v>251</v>
      </c>
      <c r="N314" s="79"/>
      <c r="O314" s="79" t="s">
        <v>337</v>
      </c>
      <c r="P314" s="79"/>
    </row>
  </sheetData>
  <autoFilter ref="A7:P311"/>
  <sortState ref="B162:M198">
    <sortCondition descending="1" ref="E161:E173"/>
  </sortState>
  <mergeCells count="2">
    <mergeCell ref="A5:P6"/>
    <mergeCell ref="A251:B251"/>
  </mergeCells>
  <pageMargins left="0.78740157480314965" right="0.78740157480314965" top="1.1811023622047245" bottom="0.39370078740157483" header="0.31496062992125984" footer="0.31496062992125984"/>
  <pageSetup paperSize="9" scale="83" fitToHeight="0" orientation="landscape" r:id="rId1"/>
  <rowBreaks count="1" manualBreakCount="1">
    <brk id="34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2020-09-21T10:42:11Z</cp:lastPrinted>
  <dcterms:created xsi:type="dcterms:W3CDTF">2020-01-20T11:58:53Z</dcterms:created>
  <dcterms:modified xsi:type="dcterms:W3CDTF">2020-09-21T13:26:17Z</dcterms:modified>
</cp:coreProperties>
</file>